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20" i="1" l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CY120" i="1"/>
  <c r="CZ120" i="1"/>
  <c r="DA120" i="1"/>
  <c r="DB120" i="1"/>
  <c r="DC120" i="1"/>
  <c r="DD120" i="1"/>
  <c r="DE120" i="1"/>
  <c r="DF120" i="1"/>
  <c r="DG120" i="1"/>
  <c r="DH120" i="1"/>
  <c r="DI120" i="1"/>
  <c r="DJ120" i="1"/>
  <c r="DK120" i="1"/>
  <c r="DL120" i="1"/>
  <c r="DM120" i="1"/>
  <c r="DN120" i="1"/>
  <c r="DO120" i="1"/>
  <c r="DP120" i="1"/>
  <c r="DQ120" i="1"/>
  <c r="DR120" i="1"/>
  <c r="DS120" i="1"/>
  <c r="DT120" i="1"/>
  <c r="DU120" i="1"/>
  <c r="DV120" i="1"/>
  <c r="DW120" i="1"/>
  <c r="DX120" i="1"/>
  <c r="DY120" i="1"/>
  <c r="DZ120" i="1"/>
  <c r="EA120" i="1"/>
  <c r="EB120" i="1"/>
  <c r="EC120" i="1"/>
  <c r="ED120" i="1"/>
  <c r="EE120" i="1"/>
  <c r="EF120" i="1"/>
  <c r="EG120" i="1"/>
  <c r="EH120" i="1"/>
  <c r="EI120" i="1"/>
  <c r="EJ120" i="1"/>
  <c r="EK120" i="1"/>
  <c r="EL120" i="1"/>
  <c r="EM120" i="1"/>
  <c r="EN120" i="1"/>
  <c r="EO120" i="1"/>
  <c r="EP120" i="1"/>
  <c r="EQ120" i="1"/>
  <c r="ER120" i="1"/>
  <c r="ES120" i="1"/>
  <c r="ET120" i="1"/>
  <c r="EU120" i="1"/>
  <c r="EV120" i="1"/>
  <c r="EW120" i="1"/>
  <c r="EX120" i="1"/>
  <c r="EY120" i="1"/>
  <c r="EZ120" i="1"/>
  <c r="FA120" i="1"/>
  <c r="FB120" i="1"/>
  <c r="FC120" i="1"/>
  <c r="FD120" i="1"/>
  <c r="FE120" i="1"/>
  <c r="FF120" i="1"/>
  <c r="FG120" i="1"/>
  <c r="FH120" i="1"/>
  <c r="FI120" i="1"/>
  <c r="FJ120" i="1"/>
  <c r="FK120" i="1"/>
  <c r="FL120" i="1"/>
  <c r="FM120" i="1"/>
  <c r="FN120" i="1"/>
  <c r="FO120" i="1"/>
  <c r="FP120" i="1"/>
  <c r="FQ120" i="1"/>
  <c r="FR120" i="1"/>
  <c r="D113" i="1"/>
  <c r="D112" i="1" s="1"/>
  <c r="E113" i="1"/>
  <c r="E112" i="1" s="1"/>
  <c r="F113" i="1"/>
  <c r="F112" i="1" s="1"/>
  <c r="G113" i="1"/>
  <c r="G112" i="1" s="1"/>
  <c r="H113" i="1"/>
  <c r="H112" i="1" s="1"/>
  <c r="I113" i="1"/>
  <c r="I112" i="1" s="1"/>
  <c r="J113" i="1"/>
  <c r="J112" i="1" s="1"/>
  <c r="K113" i="1"/>
  <c r="K112" i="1" s="1"/>
  <c r="L113" i="1"/>
  <c r="L112" i="1" s="1"/>
  <c r="M113" i="1"/>
  <c r="M112" i="1" s="1"/>
  <c r="N113" i="1"/>
  <c r="N112" i="1" s="1"/>
  <c r="O113" i="1"/>
  <c r="O112" i="1" s="1"/>
  <c r="P113" i="1"/>
  <c r="P112" i="1" s="1"/>
  <c r="Q113" i="1"/>
  <c r="Q112" i="1" s="1"/>
  <c r="R113" i="1"/>
  <c r="R112" i="1" s="1"/>
  <c r="S113" i="1"/>
  <c r="S112" i="1" s="1"/>
  <c r="T113" i="1"/>
  <c r="T112" i="1" s="1"/>
  <c r="U113" i="1"/>
  <c r="U112" i="1" s="1"/>
  <c r="V113" i="1"/>
  <c r="V112" i="1" s="1"/>
  <c r="W113" i="1"/>
  <c r="W112" i="1" s="1"/>
  <c r="X113" i="1"/>
  <c r="X112" i="1" s="1"/>
  <c r="Y113" i="1"/>
  <c r="Y112" i="1" s="1"/>
  <c r="Z113" i="1"/>
  <c r="Z112" i="1" s="1"/>
  <c r="AA113" i="1"/>
  <c r="AA112" i="1" s="1"/>
  <c r="AB113" i="1"/>
  <c r="AB112" i="1" s="1"/>
  <c r="AC113" i="1"/>
  <c r="AC112" i="1" s="1"/>
  <c r="AD113" i="1"/>
  <c r="AD112" i="1" s="1"/>
  <c r="AE113" i="1"/>
  <c r="AE112" i="1" s="1"/>
  <c r="AF113" i="1"/>
  <c r="AF112" i="1" s="1"/>
  <c r="AG113" i="1"/>
  <c r="AG112" i="1" s="1"/>
  <c r="AH113" i="1"/>
  <c r="AH112" i="1" s="1"/>
  <c r="AI113" i="1"/>
  <c r="AI112" i="1" s="1"/>
  <c r="AJ113" i="1"/>
  <c r="AJ112" i="1" s="1"/>
  <c r="AK113" i="1"/>
  <c r="AK112" i="1" s="1"/>
  <c r="AL113" i="1"/>
  <c r="AL112" i="1" s="1"/>
  <c r="AM113" i="1"/>
  <c r="AM112" i="1" s="1"/>
  <c r="AN113" i="1"/>
  <c r="AN112" i="1" s="1"/>
  <c r="AO113" i="1"/>
  <c r="AO112" i="1" s="1"/>
  <c r="AP113" i="1"/>
  <c r="AP112" i="1" s="1"/>
  <c r="AQ113" i="1"/>
  <c r="AQ112" i="1" s="1"/>
  <c r="AR113" i="1"/>
  <c r="AR112" i="1" s="1"/>
  <c r="AS113" i="1"/>
  <c r="AS112" i="1" s="1"/>
  <c r="AT113" i="1"/>
  <c r="AT112" i="1" s="1"/>
  <c r="AU113" i="1"/>
  <c r="AU112" i="1" s="1"/>
  <c r="AV113" i="1"/>
  <c r="AV112" i="1" s="1"/>
  <c r="AW113" i="1"/>
  <c r="AW112" i="1" s="1"/>
  <c r="AX113" i="1"/>
  <c r="AX112" i="1" s="1"/>
  <c r="AY113" i="1"/>
  <c r="AY112" i="1" s="1"/>
  <c r="AZ113" i="1"/>
  <c r="AZ112" i="1" s="1"/>
  <c r="BA113" i="1"/>
  <c r="BA112" i="1" s="1"/>
  <c r="BB113" i="1"/>
  <c r="BB112" i="1" s="1"/>
  <c r="BC113" i="1"/>
  <c r="BC112" i="1" s="1"/>
  <c r="BD113" i="1"/>
  <c r="BD112" i="1" s="1"/>
  <c r="BE113" i="1"/>
  <c r="BE112" i="1" s="1"/>
  <c r="BF113" i="1"/>
  <c r="BF112" i="1" s="1"/>
  <c r="BG113" i="1"/>
  <c r="BG112" i="1" s="1"/>
  <c r="BH113" i="1"/>
  <c r="BH112" i="1" s="1"/>
  <c r="BI113" i="1"/>
  <c r="BI112" i="1" s="1"/>
  <c r="BJ113" i="1"/>
  <c r="BJ112" i="1" s="1"/>
  <c r="BK113" i="1"/>
  <c r="BK112" i="1" s="1"/>
  <c r="BL113" i="1"/>
  <c r="BL112" i="1" s="1"/>
  <c r="BM113" i="1"/>
  <c r="BM112" i="1" s="1"/>
  <c r="BN113" i="1"/>
  <c r="BN112" i="1" s="1"/>
  <c r="BO113" i="1"/>
  <c r="BO112" i="1" s="1"/>
  <c r="BP113" i="1"/>
  <c r="BP112" i="1" s="1"/>
  <c r="BQ113" i="1"/>
  <c r="BQ112" i="1" s="1"/>
  <c r="BR113" i="1"/>
  <c r="BR112" i="1" s="1"/>
  <c r="BS113" i="1"/>
  <c r="BS112" i="1" s="1"/>
  <c r="BT113" i="1"/>
  <c r="BT112" i="1" s="1"/>
  <c r="BU113" i="1"/>
  <c r="BU112" i="1" s="1"/>
  <c r="BV113" i="1"/>
  <c r="BV112" i="1" s="1"/>
  <c r="BW113" i="1"/>
  <c r="BW112" i="1" s="1"/>
  <c r="BX113" i="1"/>
  <c r="BX112" i="1" s="1"/>
  <c r="BY113" i="1"/>
  <c r="BY112" i="1" s="1"/>
  <c r="BZ113" i="1"/>
  <c r="BZ112" i="1" s="1"/>
  <c r="CA113" i="1"/>
  <c r="CA112" i="1" s="1"/>
  <c r="CB113" i="1"/>
  <c r="CB112" i="1" s="1"/>
  <c r="CC113" i="1"/>
  <c r="CC112" i="1" s="1"/>
  <c r="CD113" i="1"/>
  <c r="CD112" i="1" s="1"/>
  <c r="CE113" i="1"/>
  <c r="CE112" i="1" s="1"/>
  <c r="CF113" i="1"/>
  <c r="CF112" i="1" s="1"/>
  <c r="CG113" i="1"/>
  <c r="CG112" i="1" s="1"/>
  <c r="CH113" i="1"/>
  <c r="CH112" i="1" s="1"/>
  <c r="CI113" i="1"/>
  <c r="CI112" i="1" s="1"/>
  <c r="CJ113" i="1"/>
  <c r="CJ112" i="1" s="1"/>
  <c r="CK113" i="1"/>
  <c r="CK112" i="1" s="1"/>
  <c r="CL113" i="1"/>
  <c r="CL112" i="1" s="1"/>
  <c r="CM113" i="1"/>
  <c r="CM112" i="1" s="1"/>
  <c r="CN113" i="1"/>
  <c r="CN112" i="1" s="1"/>
  <c r="CO113" i="1"/>
  <c r="CO112" i="1" s="1"/>
  <c r="CP113" i="1"/>
  <c r="CP112" i="1" s="1"/>
  <c r="CQ113" i="1"/>
  <c r="CQ112" i="1" s="1"/>
  <c r="CR113" i="1"/>
  <c r="CR112" i="1" s="1"/>
  <c r="CS113" i="1"/>
  <c r="CS112" i="1" s="1"/>
  <c r="CT113" i="1"/>
  <c r="CT112" i="1" s="1"/>
  <c r="CU113" i="1"/>
  <c r="CU112" i="1" s="1"/>
  <c r="CV113" i="1"/>
  <c r="CV112" i="1" s="1"/>
  <c r="CW113" i="1"/>
  <c r="CW112" i="1" s="1"/>
  <c r="CX113" i="1"/>
  <c r="CX112" i="1" s="1"/>
  <c r="CY113" i="1"/>
  <c r="CY112" i="1" s="1"/>
  <c r="CZ113" i="1"/>
  <c r="CZ112" i="1" s="1"/>
  <c r="DA113" i="1"/>
  <c r="DA112" i="1" s="1"/>
  <c r="DB113" i="1"/>
  <c r="DB112" i="1" s="1"/>
  <c r="DC113" i="1"/>
  <c r="DC112" i="1" s="1"/>
  <c r="DD113" i="1"/>
  <c r="DD112" i="1" s="1"/>
  <c r="DE113" i="1"/>
  <c r="DE112" i="1" s="1"/>
  <c r="DF113" i="1"/>
  <c r="DF112" i="1" s="1"/>
  <c r="DG113" i="1"/>
  <c r="DG112" i="1" s="1"/>
  <c r="DH113" i="1"/>
  <c r="DH112" i="1" s="1"/>
  <c r="DI113" i="1"/>
  <c r="DI112" i="1" s="1"/>
  <c r="DJ113" i="1"/>
  <c r="DJ112" i="1" s="1"/>
  <c r="DK113" i="1"/>
  <c r="DK112" i="1" s="1"/>
  <c r="DL113" i="1"/>
  <c r="DL112" i="1" s="1"/>
  <c r="DM113" i="1"/>
  <c r="DM112" i="1" s="1"/>
  <c r="DN113" i="1"/>
  <c r="DN112" i="1" s="1"/>
  <c r="DO113" i="1"/>
  <c r="DO112" i="1" s="1"/>
  <c r="DP113" i="1"/>
  <c r="DP112" i="1" s="1"/>
  <c r="DQ113" i="1"/>
  <c r="DQ112" i="1" s="1"/>
  <c r="DR113" i="1"/>
  <c r="DR112" i="1" s="1"/>
  <c r="DS113" i="1"/>
  <c r="DS112" i="1" s="1"/>
  <c r="DT113" i="1"/>
  <c r="DT112" i="1" s="1"/>
  <c r="DU113" i="1"/>
  <c r="DU112" i="1" s="1"/>
  <c r="DV113" i="1"/>
  <c r="DV112" i="1" s="1"/>
  <c r="DW113" i="1"/>
  <c r="DW112" i="1" s="1"/>
  <c r="DX113" i="1"/>
  <c r="DX112" i="1" s="1"/>
  <c r="DY113" i="1"/>
  <c r="DY112" i="1" s="1"/>
  <c r="DZ113" i="1"/>
  <c r="DZ112" i="1" s="1"/>
  <c r="EA113" i="1"/>
  <c r="EA112" i="1" s="1"/>
  <c r="EB113" i="1"/>
  <c r="EB112" i="1" s="1"/>
  <c r="EC113" i="1"/>
  <c r="EC112" i="1" s="1"/>
  <c r="ED113" i="1"/>
  <c r="ED112" i="1" s="1"/>
  <c r="EE113" i="1"/>
  <c r="EE112" i="1" s="1"/>
  <c r="EF113" i="1"/>
  <c r="EF112" i="1" s="1"/>
  <c r="EG113" i="1"/>
  <c r="EG112" i="1" s="1"/>
  <c r="EH113" i="1"/>
  <c r="EH112" i="1" s="1"/>
  <c r="EI113" i="1"/>
  <c r="EI112" i="1" s="1"/>
  <c r="EJ113" i="1"/>
  <c r="EJ112" i="1" s="1"/>
  <c r="EK113" i="1"/>
  <c r="EK112" i="1" s="1"/>
  <c r="EL113" i="1"/>
  <c r="EL112" i="1" s="1"/>
  <c r="EM113" i="1"/>
  <c r="EM112" i="1" s="1"/>
  <c r="EN113" i="1"/>
  <c r="EN112" i="1" s="1"/>
  <c r="EO113" i="1"/>
  <c r="EO112" i="1" s="1"/>
  <c r="EP113" i="1"/>
  <c r="EP112" i="1" s="1"/>
  <c r="EQ113" i="1"/>
  <c r="EQ112" i="1" s="1"/>
  <c r="ER113" i="1"/>
  <c r="ER112" i="1" s="1"/>
  <c r="ES113" i="1"/>
  <c r="ES112" i="1" s="1"/>
  <c r="ET113" i="1"/>
  <c r="ET112" i="1" s="1"/>
  <c r="EU113" i="1"/>
  <c r="EU112" i="1" s="1"/>
  <c r="EV113" i="1"/>
  <c r="EV112" i="1" s="1"/>
  <c r="EW113" i="1"/>
  <c r="EW112" i="1" s="1"/>
  <c r="EX113" i="1"/>
  <c r="EX112" i="1" s="1"/>
  <c r="EY113" i="1"/>
  <c r="EY112" i="1" s="1"/>
  <c r="EZ113" i="1"/>
  <c r="EZ112" i="1" s="1"/>
  <c r="FA113" i="1"/>
  <c r="FA112" i="1" s="1"/>
  <c r="FB113" i="1"/>
  <c r="FB112" i="1" s="1"/>
  <c r="FC113" i="1"/>
  <c r="FC112" i="1" s="1"/>
  <c r="FD113" i="1"/>
  <c r="FD112" i="1" s="1"/>
  <c r="FE113" i="1"/>
  <c r="FE112" i="1" s="1"/>
  <c r="FF113" i="1"/>
  <c r="FF112" i="1" s="1"/>
  <c r="FG113" i="1"/>
  <c r="FG112" i="1" s="1"/>
  <c r="FH113" i="1"/>
  <c r="FH112" i="1" s="1"/>
  <c r="FI113" i="1"/>
  <c r="FI112" i="1" s="1"/>
  <c r="FJ113" i="1"/>
  <c r="FJ112" i="1" s="1"/>
  <c r="FK113" i="1"/>
  <c r="FK112" i="1" s="1"/>
  <c r="FL113" i="1"/>
  <c r="FL112" i="1" s="1"/>
  <c r="FM113" i="1"/>
  <c r="FM112" i="1" s="1"/>
  <c r="FN113" i="1"/>
  <c r="FN112" i="1" s="1"/>
  <c r="FO113" i="1"/>
  <c r="FO112" i="1" s="1"/>
  <c r="FP113" i="1"/>
  <c r="FP112" i="1" s="1"/>
  <c r="FQ113" i="1"/>
  <c r="FQ112" i="1" s="1"/>
  <c r="FR113" i="1"/>
  <c r="FR112" i="1" s="1"/>
  <c r="D104" i="1"/>
  <c r="D102" i="1" s="1"/>
  <c r="D101" i="1" s="1"/>
  <c r="E104" i="1"/>
  <c r="F104" i="1"/>
  <c r="F102" i="1" s="1"/>
  <c r="F101" i="1" s="1"/>
  <c r="G104" i="1"/>
  <c r="H104" i="1"/>
  <c r="H102" i="1" s="1"/>
  <c r="H101" i="1" s="1"/>
  <c r="I104" i="1"/>
  <c r="J104" i="1"/>
  <c r="J102" i="1" s="1"/>
  <c r="J101" i="1" s="1"/>
  <c r="K104" i="1"/>
  <c r="L104" i="1"/>
  <c r="L102" i="1" s="1"/>
  <c r="L101" i="1" s="1"/>
  <c r="M104" i="1"/>
  <c r="N104" i="1"/>
  <c r="N102" i="1" s="1"/>
  <c r="N101" i="1" s="1"/>
  <c r="O104" i="1"/>
  <c r="P104" i="1"/>
  <c r="P102" i="1" s="1"/>
  <c r="P101" i="1" s="1"/>
  <c r="Q104" i="1"/>
  <c r="R104" i="1"/>
  <c r="R102" i="1" s="1"/>
  <c r="R101" i="1" s="1"/>
  <c r="S104" i="1"/>
  <c r="T104" i="1"/>
  <c r="T102" i="1" s="1"/>
  <c r="T101" i="1" s="1"/>
  <c r="U104" i="1"/>
  <c r="V104" i="1"/>
  <c r="V102" i="1" s="1"/>
  <c r="V101" i="1" s="1"/>
  <c r="W104" i="1"/>
  <c r="X104" i="1"/>
  <c r="X102" i="1" s="1"/>
  <c r="X101" i="1" s="1"/>
  <c r="Y104" i="1"/>
  <c r="Z104" i="1"/>
  <c r="Z102" i="1" s="1"/>
  <c r="Z101" i="1" s="1"/>
  <c r="AA104" i="1"/>
  <c r="AB104" i="1"/>
  <c r="AB102" i="1" s="1"/>
  <c r="AB101" i="1" s="1"/>
  <c r="AC104" i="1"/>
  <c r="AD104" i="1"/>
  <c r="AD102" i="1" s="1"/>
  <c r="AD101" i="1" s="1"/>
  <c r="AE104" i="1"/>
  <c r="AF104" i="1"/>
  <c r="AF102" i="1" s="1"/>
  <c r="AF101" i="1" s="1"/>
  <c r="AG104" i="1"/>
  <c r="AH104" i="1"/>
  <c r="AH102" i="1" s="1"/>
  <c r="AH101" i="1" s="1"/>
  <c r="AI104" i="1"/>
  <c r="AJ104" i="1"/>
  <c r="AJ102" i="1" s="1"/>
  <c r="AJ101" i="1" s="1"/>
  <c r="AK104" i="1"/>
  <c r="AL104" i="1"/>
  <c r="AL102" i="1" s="1"/>
  <c r="AL101" i="1" s="1"/>
  <c r="AM104" i="1"/>
  <c r="AN104" i="1"/>
  <c r="AN102" i="1" s="1"/>
  <c r="AN101" i="1" s="1"/>
  <c r="AO104" i="1"/>
  <c r="AP104" i="1"/>
  <c r="AP102" i="1" s="1"/>
  <c r="AP101" i="1" s="1"/>
  <c r="AQ104" i="1"/>
  <c r="AR104" i="1"/>
  <c r="AR102" i="1" s="1"/>
  <c r="AR101" i="1" s="1"/>
  <c r="AS104" i="1"/>
  <c r="AT104" i="1"/>
  <c r="AT102" i="1" s="1"/>
  <c r="AT101" i="1" s="1"/>
  <c r="AU104" i="1"/>
  <c r="AV104" i="1"/>
  <c r="AV102" i="1" s="1"/>
  <c r="AV101" i="1" s="1"/>
  <c r="AW104" i="1"/>
  <c r="AX104" i="1"/>
  <c r="AX102" i="1" s="1"/>
  <c r="AX101" i="1" s="1"/>
  <c r="AY104" i="1"/>
  <c r="AZ104" i="1"/>
  <c r="AZ102" i="1" s="1"/>
  <c r="AZ101" i="1" s="1"/>
  <c r="BA104" i="1"/>
  <c r="BB104" i="1"/>
  <c r="BB102" i="1" s="1"/>
  <c r="BB101" i="1" s="1"/>
  <c r="BC104" i="1"/>
  <c r="BD104" i="1"/>
  <c r="BD102" i="1" s="1"/>
  <c r="BD101" i="1" s="1"/>
  <c r="BE104" i="1"/>
  <c r="BF104" i="1"/>
  <c r="BF102" i="1" s="1"/>
  <c r="BF101" i="1" s="1"/>
  <c r="BG104" i="1"/>
  <c r="BH104" i="1"/>
  <c r="BH102" i="1" s="1"/>
  <c r="BH101" i="1" s="1"/>
  <c r="BI104" i="1"/>
  <c r="BJ104" i="1"/>
  <c r="BJ102" i="1" s="1"/>
  <c r="BK104" i="1"/>
  <c r="BL104" i="1"/>
  <c r="BL102" i="1" s="1"/>
  <c r="BM104" i="1"/>
  <c r="BN104" i="1"/>
  <c r="BN102" i="1" s="1"/>
  <c r="BO104" i="1"/>
  <c r="BP104" i="1"/>
  <c r="BP102" i="1" s="1"/>
  <c r="BQ104" i="1"/>
  <c r="BR104" i="1"/>
  <c r="BR102" i="1" s="1"/>
  <c r="BS104" i="1"/>
  <c r="BT104" i="1"/>
  <c r="BT102" i="1" s="1"/>
  <c r="BU104" i="1"/>
  <c r="BV104" i="1"/>
  <c r="BV102" i="1" s="1"/>
  <c r="BW104" i="1"/>
  <c r="BX104" i="1"/>
  <c r="BX102" i="1" s="1"/>
  <c r="BY104" i="1"/>
  <c r="BZ104" i="1"/>
  <c r="BZ102" i="1" s="1"/>
  <c r="CA104" i="1"/>
  <c r="CB104" i="1"/>
  <c r="CB102" i="1" s="1"/>
  <c r="CC104" i="1"/>
  <c r="CD104" i="1"/>
  <c r="CD102" i="1" s="1"/>
  <c r="CE104" i="1"/>
  <c r="CF104" i="1"/>
  <c r="CF102" i="1" s="1"/>
  <c r="CG104" i="1"/>
  <c r="CH104" i="1"/>
  <c r="CH102" i="1" s="1"/>
  <c r="CI104" i="1"/>
  <c r="CJ104" i="1"/>
  <c r="CJ102" i="1" s="1"/>
  <c r="CK104" i="1"/>
  <c r="CL104" i="1"/>
  <c r="CL102" i="1" s="1"/>
  <c r="CM104" i="1"/>
  <c r="CN104" i="1"/>
  <c r="CN102" i="1" s="1"/>
  <c r="CO104" i="1"/>
  <c r="CP104" i="1"/>
  <c r="CP102" i="1" s="1"/>
  <c r="CQ104" i="1"/>
  <c r="CR104" i="1"/>
  <c r="CR102" i="1" s="1"/>
  <c r="CS104" i="1"/>
  <c r="CT104" i="1"/>
  <c r="CT102" i="1" s="1"/>
  <c r="CU104" i="1"/>
  <c r="CV104" i="1"/>
  <c r="CV102" i="1" s="1"/>
  <c r="CW104" i="1"/>
  <c r="CX104" i="1"/>
  <c r="CX102" i="1" s="1"/>
  <c r="CY104" i="1"/>
  <c r="CZ104" i="1"/>
  <c r="CZ102" i="1" s="1"/>
  <c r="DA104" i="1"/>
  <c r="DB104" i="1"/>
  <c r="DB102" i="1" s="1"/>
  <c r="DC104" i="1"/>
  <c r="DD104" i="1"/>
  <c r="DD102" i="1" s="1"/>
  <c r="DE104" i="1"/>
  <c r="DF104" i="1"/>
  <c r="DF102" i="1" s="1"/>
  <c r="DG104" i="1"/>
  <c r="DH104" i="1"/>
  <c r="DH102" i="1" s="1"/>
  <c r="DI104" i="1"/>
  <c r="DJ104" i="1"/>
  <c r="DJ102" i="1" s="1"/>
  <c r="DK104" i="1"/>
  <c r="DL104" i="1"/>
  <c r="DL102" i="1" s="1"/>
  <c r="DM104" i="1"/>
  <c r="DN104" i="1"/>
  <c r="DN102" i="1" s="1"/>
  <c r="DO104" i="1"/>
  <c r="DP104" i="1"/>
  <c r="DP102" i="1" s="1"/>
  <c r="DQ104" i="1"/>
  <c r="DR104" i="1"/>
  <c r="DR102" i="1" s="1"/>
  <c r="DS104" i="1"/>
  <c r="DT104" i="1"/>
  <c r="DT102" i="1" s="1"/>
  <c r="DU104" i="1"/>
  <c r="DV104" i="1"/>
  <c r="DV102" i="1" s="1"/>
  <c r="DW104" i="1"/>
  <c r="DX104" i="1"/>
  <c r="DX102" i="1" s="1"/>
  <c r="DY104" i="1"/>
  <c r="DZ104" i="1"/>
  <c r="DZ102" i="1" s="1"/>
  <c r="EA104" i="1"/>
  <c r="EB104" i="1"/>
  <c r="EB102" i="1" s="1"/>
  <c r="EC104" i="1"/>
  <c r="ED104" i="1"/>
  <c r="ED102" i="1" s="1"/>
  <c r="EE104" i="1"/>
  <c r="EF104" i="1"/>
  <c r="EF102" i="1" s="1"/>
  <c r="EG104" i="1"/>
  <c r="EH104" i="1"/>
  <c r="EH102" i="1" s="1"/>
  <c r="EI104" i="1"/>
  <c r="EJ104" i="1"/>
  <c r="EJ102" i="1" s="1"/>
  <c r="EK104" i="1"/>
  <c r="EL104" i="1"/>
  <c r="EL102" i="1" s="1"/>
  <c r="EM104" i="1"/>
  <c r="EN104" i="1"/>
  <c r="EN102" i="1" s="1"/>
  <c r="EO104" i="1"/>
  <c r="EP104" i="1"/>
  <c r="EP102" i="1" s="1"/>
  <c r="EQ104" i="1"/>
  <c r="ER104" i="1"/>
  <c r="ER102" i="1" s="1"/>
  <c r="ES104" i="1"/>
  <c r="ET104" i="1"/>
  <c r="ET102" i="1" s="1"/>
  <c r="EU104" i="1"/>
  <c r="EV104" i="1"/>
  <c r="EV102" i="1" s="1"/>
  <c r="EW104" i="1"/>
  <c r="EX104" i="1"/>
  <c r="EX102" i="1" s="1"/>
  <c r="EY104" i="1"/>
  <c r="EZ104" i="1"/>
  <c r="EZ102" i="1" s="1"/>
  <c r="FA104" i="1"/>
  <c r="FB104" i="1"/>
  <c r="FB102" i="1" s="1"/>
  <c r="FC104" i="1"/>
  <c r="FD104" i="1"/>
  <c r="FD102" i="1" s="1"/>
  <c r="FE104" i="1"/>
  <c r="FF104" i="1"/>
  <c r="FF102" i="1" s="1"/>
  <c r="FG104" i="1"/>
  <c r="FH104" i="1"/>
  <c r="FH102" i="1" s="1"/>
  <c r="FI104" i="1"/>
  <c r="FJ104" i="1"/>
  <c r="FJ102" i="1" s="1"/>
  <c r="FK104" i="1"/>
  <c r="FL104" i="1"/>
  <c r="FL102" i="1" s="1"/>
  <c r="FM104" i="1"/>
  <c r="FN104" i="1"/>
  <c r="FN102" i="1" s="1"/>
  <c r="FO104" i="1"/>
  <c r="FP104" i="1"/>
  <c r="FP102" i="1" s="1"/>
  <c r="FP101" i="1" s="1"/>
  <c r="FQ104" i="1"/>
  <c r="FR104" i="1"/>
  <c r="FR102" i="1" s="1"/>
  <c r="FR101" i="1" s="1"/>
  <c r="E10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AM102" i="1"/>
  <c r="AO102" i="1"/>
  <c r="AQ102" i="1"/>
  <c r="AS102" i="1"/>
  <c r="AU102" i="1"/>
  <c r="AW102" i="1"/>
  <c r="AY102" i="1"/>
  <c r="BA102" i="1"/>
  <c r="BC102" i="1"/>
  <c r="BE102" i="1"/>
  <c r="BG102" i="1"/>
  <c r="BI102" i="1"/>
  <c r="BK102" i="1"/>
  <c r="BK101" i="1" s="1"/>
  <c r="BM102" i="1"/>
  <c r="BM101" i="1" s="1"/>
  <c r="BO102" i="1"/>
  <c r="BO101" i="1" s="1"/>
  <c r="BQ102" i="1"/>
  <c r="BQ101" i="1" s="1"/>
  <c r="BS102" i="1"/>
  <c r="BS101" i="1" s="1"/>
  <c r="BU102" i="1"/>
  <c r="BU101" i="1" s="1"/>
  <c r="BW102" i="1"/>
  <c r="BW101" i="1" s="1"/>
  <c r="BY102" i="1"/>
  <c r="BY101" i="1" s="1"/>
  <c r="CA102" i="1"/>
  <c r="CA101" i="1" s="1"/>
  <c r="CC102" i="1"/>
  <c r="CC101" i="1" s="1"/>
  <c r="CE102" i="1"/>
  <c r="CE101" i="1" s="1"/>
  <c r="CG102" i="1"/>
  <c r="CG101" i="1" s="1"/>
  <c r="CI102" i="1"/>
  <c r="CI101" i="1" s="1"/>
  <c r="CK102" i="1"/>
  <c r="CK101" i="1" s="1"/>
  <c r="CM102" i="1"/>
  <c r="CM101" i="1" s="1"/>
  <c r="CO102" i="1"/>
  <c r="CO101" i="1" s="1"/>
  <c r="CQ102" i="1"/>
  <c r="CQ101" i="1" s="1"/>
  <c r="CS102" i="1"/>
  <c r="CS101" i="1" s="1"/>
  <c r="CU102" i="1"/>
  <c r="CU101" i="1" s="1"/>
  <c r="CW102" i="1"/>
  <c r="CW101" i="1" s="1"/>
  <c r="CY102" i="1"/>
  <c r="CY101" i="1" s="1"/>
  <c r="DA102" i="1"/>
  <c r="DA101" i="1" s="1"/>
  <c r="DC102" i="1"/>
  <c r="DC101" i="1" s="1"/>
  <c r="DE102" i="1"/>
  <c r="DE101" i="1" s="1"/>
  <c r="DG102" i="1"/>
  <c r="DG101" i="1" s="1"/>
  <c r="DI102" i="1"/>
  <c r="DI101" i="1" s="1"/>
  <c r="DK102" i="1"/>
  <c r="DK101" i="1" s="1"/>
  <c r="DM102" i="1"/>
  <c r="DM101" i="1" s="1"/>
  <c r="DO102" i="1"/>
  <c r="DO101" i="1" s="1"/>
  <c r="DQ102" i="1"/>
  <c r="DQ101" i="1" s="1"/>
  <c r="DS102" i="1"/>
  <c r="DS101" i="1" s="1"/>
  <c r="DU102" i="1"/>
  <c r="DU101" i="1" s="1"/>
  <c r="DW102" i="1"/>
  <c r="DW101" i="1" s="1"/>
  <c r="DY102" i="1"/>
  <c r="DY101" i="1" s="1"/>
  <c r="EA102" i="1"/>
  <c r="EA101" i="1" s="1"/>
  <c r="EC102" i="1"/>
  <c r="EC101" i="1" s="1"/>
  <c r="EE102" i="1"/>
  <c r="EE101" i="1" s="1"/>
  <c r="EG102" i="1"/>
  <c r="EG101" i="1" s="1"/>
  <c r="EI102" i="1"/>
  <c r="EI101" i="1" s="1"/>
  <c r="EK102" i="1"/>
  <c r="EK101" i="1" s="1"/>
  <c r="EM102" i="1"/>
  <c r="EM101" i="1" s="1"/>
  <c r="EO102" i="1"/>
  <c r="EO101" i="1" s="1"/>
  <c r="EQ102" i="1"/>
  <c r="EQ101" i="1" s="1"/>
  <c r="ES102" i="1"/>
  <c r="ES101" i="1" s="1"/>
  <c r="EU102" i="1"/>
  <c r="EU101" i="1" s="1"/>
  <c r="EW102" i="1"/>
  <c r="EW101" i="1" s="1"/>
  <c r="EY102" i="1"/>
  <c r="EY101" i="1" s="1"/>
  <c r="FA102" i="1"/>
  <c r="FA101" i="1" s="1"/>
  <c r="FC102" i="1"/>
  <c r="FC101" i="1" s="1"/>
  <c r="FE102" i="1"/>
  <c r="FE101" i="1" s="1"/>
  <c r="FG102" i="1"/>
  <c r="FG101" i="1" s="1"/>
  <c r="FI102" i="1"/>
  <c r="FI101" i="1" s="1"/>
  <c r="FK102" i="1"/>
  <c r="FK101" i="1" s="1"/>
  <c r="FM102" i="1"/>
  <c r="FM101" i="1" s="1"/>
  <c r="FO102" i="1"/>
  <c r="FO101" i="1" s="1"/>
  <c r="FQ102" i="1"/>
  <c r="FQ101" i="1" s="1"/>
  <c r="D94" i="1"/>
  <c r="D92" i="1" s="1"/>
  <c r="E94" i="1"/>
  <c r="F94" i="1"/>
  <c r="F92" i="1" s="1"/>
  <c r="G94" i="1"/>
  <c r="H94" i="1"/>
  <c r="H92" i="1" s="1"/>
  <c r="I94" i="1"/>
  <c r="J94" i="1"/>
  <c r="J92" i="1" s="1"/>
  <c r="K94" i="1"/>
  <c r="L94" i="1"/>
  <c r="L92" i="1" s="1"/>
  <c r="M94" i="1"/>
  <c r="N94" i="1"/>
  <c r="N92" i="1" s="1"/>
  <c r="O94" i="1"/>
  <c r="P94" i="1"/>
  <c r="P92" i="1" s="1"/>
  <c r="Q94" i="1"/>
  <c r="R94" i="1"/>
  <c r="R92" i="1" s="1"/>
  <c r="S94" i="1"/>
  <c r="T94" i="1"/>
  <c r="T92" i="1" s="1"/>
  <c r="U94" i="1"/>
  <c r="V94" i="1"/>
  <c r="V92" i="1" s="1"/>
  <c r="W94" i="1"/>
  <c r="X94" i="1"/>
  <c r="X92" i="1" s="1"/>
  <c r="Y94" i="1"/>
  <c r="Z94" i="1"/>
  <c r="Z92" i="1" s="1"/>
  <c r="AA94" i="1"/>
  <c r="AB94" i="1"/>
  <c r="AB92" i="1" s="1"/>
  <c r="AC94" i="1"/>
  <c r="AD94" i="1"/>
  <c r="AD92" i="1" s="1"/>
  <c r="AE94" i="1"/>
  <c r="AF94" i="1"/>
  <c r="AF92" i="1" s="1"/>
  <c r="AG94" i="1"/>
  <c r="AH94" i="1"/>
  <c r="AH92" i="1" s="1"/>
  <c r="AI94" i="1"/>
  <c r="AJ94" i="1"/>
  <c r="AJ92" i="1" s="1"/>
  <c r="AK94" i="1"/>
  <c r="AL94" i="1"/>
  <c r="AL92" i="1" s="1"/>
  <c r="AM94" i="1"/>
  <c r="AN94" i="1"/>
  <c r="AN92" i="1" s="1"/>
  <c r="AO94" i="1"/>
  <c r="AP94" i="1"/>
  <c r="AP92" i="1" s="1"/>
  <c r="AQ94" i="1"/>
  <c r="AR94" i="1"/>
  <c r="AR92" i="1" s="1"/>
  <c r="AS94" i="1"/>
  <c r="AT94" i="1"/>
  <c r="AT92" i="1" s="1"/>
  <c r="AU94" i="1"/>
  <c r="AV94" i="1"/>
  <c r="AV92" i="1" s="1"/>
  <c r="AW94" i="1"/>
  <c r="AX94" i="1"/>
  <c r="AX92" i="1" s="1"/>
  <c r="AY94" i="1"/>
  <c r="AZ94" i="1"/>
  <c r="AZ92" i="1" s="1"/>
  <c r="BA94" i="1"/>
  <c r="BB94" i="1"/>
  <c r="BB92" i="1" s="1"/>
  <c r="BC94" i="1"/>
  <c r="BD94" i="1"/>
  <c r="BD92" i="1" s="1"/>
  <c r="BE94" i="1"/>
  <c r="BF94" i="1"/>
  <c r="BF92" i="1" s="1"/>
  <c r="BG94" i="1"/>
  <c r="BH94" i="1"/>
  <c r="BH92" i="1" s="1"/>
  <c r="BI94" i="1"/>
  <c r="BJ94" i="1"/>
  <c r="BJ92" i="1" s="1"/>
  <c r="BK94" i="1"/>
  <c r="BL94" i="1"/>
  <c r="BL92" i="1" s="1"/>
  <c r="BM94" i="1"/>
  <c r="BN94" i="1"/>
  <c r="BN92" i="1" s="1"/>
  <c r="BO94" i="1"/>
  <c r="BP94" i="1"/>
  <c r="BP92" i="1" s="1"/>
  <c r="BQ94" i="1"/>
  <c r="BR94" i="1"/>
  <c r="BR92" i="1" s="1"/>
  <c r="BS94" i="1"/>
  <c r="BT94" i="1"/>
  <c r="BT92" i="1" s="1"/>
  <c r="BU94" i="1"/>
  <c r="BV94" i="1"/>
  <c r="BV92" i="1" s="1"/>
  <c r="BW94" i="1"/>
  <c r="BX94" i="1"/>
  <c r="BX92" i="1" s="1"/>
  <c r="BY94" i="1"/>
  <c r="BZ94" i="1"/>
  <c r="BZ92" i="1" s="1"/>
  <c r="CA94" i="1"/>
  <c r="CB94" i="1"/>
  <c r="CB92" i="1" s="1"/>
  <c r="CC94" i="1"/>
  <c r="CD94" i="1"/>
  <c r="CD92" i="1" s="1"/>
  <c r="CE94" i="1"/>
  <c r="CF94" i="1"/>
  <c r="CF92" i="1" s="1"/>
  <c r="CG94" i="1"/>
  <c r="CH94" i="1"/>
  <c r="CH92" i="1" s="1"/>
  <c r="CI94" i="1"/>
  <c r="CJ94" i="1"/>
  <c r="CJ92" i="1" s="1"/>
  <c r="CK94" i="1"/>
  <c r="CL94" i="1"/>
  <c r="CL92" i="1" s="1"/>
  <c r="CM94" i="1"/>
  <c r="CN94" i="1"/>
  <c r="CN92" i="1" s="1"/>
  <c r="CO94" i="1"/>
  <c r="CP94" i="1"/>
  <c r="CP92" i="1" s="1"/>
  <c r="CQ94" i="1"/>
  <c r="CR94" i="1"/>
  <c r="CR92" i="1" s="1"/>
  <c r="CS94" i="1"/>
  <c r="CT94" i="1"/>
  <c r="CT92" i="1" s="1"/>
  <c r="CU94" i="1"/>
  <c r="CV94" i="1"/>
  <c r="CV92" i="1" s="1"/>
  <c r="CW94" i="1"/>
  <c r="CX94" i="1"/>
  <c r="CX92" i="1" s="1"/>
  <c r="CY94" i="1"/>
  <c r="CZ94" i="1"/>
  <c r="CZ92" i="1" s="1"/>
  <c r="DA94" i="1"/>
  <c r="DB94" i="1"/>
  <c r="DB92" i="1" s="1"/>
  <c r="DC94" i="1"/>
  <c r="DD94" i="1"/>
  <c r="DD92" i="1" s="1"/>
  <c r="DE94" i="1"/>
  <c r="DF94" i="1"/>
  <c r="DF92" i="1" s="1"/>
  <c r="DG94" i="1"/>
  <c r="DH94" i="1"/>
  <c r="DH92" i="1" s="1"/>
  <c r="DI94" i="1"/>
  <c r="DJ94" i="1"/>
  <c r="DJ92" i="1" s="1"/>
  <c r="DK94" i="1"/>
  <c r="DL94" i="1"/>
  <c r="DL92" i="1" s="1"/>
  <c r="DM94" i="1"/>
  <c r="DN94" i="1"/>
  <c r="DN92" i="1" s="1"/>
  <c r="DO94" i="1"/>
  <c r="DP94" i="1"/>
  <c r="DP92" i="1" s="1"/>
  <c r="DQ94" i="1"/>
  <c r="DR94" i="1"/>
  <c r="DR92" i="1" s="1"/>
  <c r="DS94" i="1"/>
  <c r="DT94" i="1"/>
  <c r="DT92" i="1" s="1"/>
  <c r="DU94" i="1"/>
  <c r="DV94" i="1"/>
  <c r="DV92" i="1" s="1"/>
  <c r="DW94" i="1"/>
  <c r="DX94" i="1"/>
  <c r="DX92" i="1" s="1"/>
  <c r="DY94" i="1"/>
  <c r="DZ94" i="1"/>
  <c r="DZ92" i="1" s="1"/>
  <c r="EA94" i="1"/>
  <c r="EB94" i="1"/>
  <c r="EB92" i="1" s="1"/>
  <c r="EC94" i="1"/>
  <c r="ED94" i="1"/>
  <c r="ED92" i="1" s="1"/>
  <c r="EE94" i="1"/>
  <c r="EF94" i="1"/>
  <c r="EF92" i="1" s="1"/>
  <c r="EG94" i="1"/>
  <c r="EH94" i="1"/>
  <c r="EH92" i="1" s="1"/>
  <c r="EI94" i="1"/>
  <c r="EJ94" i="1"/>
  <c r="EJ92" i="1" s="1"/>
  <c r="EK94" i="1"/>
  <c r="EL94" i="1"/>
  <c r="EL92" i="1" s="1"/>
  <c r="EM94" i="1"/>
  <c r="EN94" i="1"/>
  <c r="EN92" i="1" s="1"/>
  <c r="EO94" i="1"/>
  <c r="EP94" i="1"/>
  <c r="EP92" i="1" s="1"/>
  <c r="EQ94" i="1"/>
  <c r="ER94" i="1"/>
  <c r="ER92" i="1" s="1"/>
  <c r="ES94" i="1"/>
  <c r="ET94" i="1"/>
  <c r="ET92" i="1" s="1"/>
  <c r="EU94" i="1"/>
  <c r="EV94" i="1"/>
  <c r="EV92" i="1" s="1"/>
  <c r="EW94" i="1"/>
  <c r="EX94" i="1"/>
  <c r="EX92" i="1" s="1"/>
  <c r="EY94" i="1"/>
  <c r="EZ94" i="1"/>
  <c r="EZ92" i="1" s="1"/>
  <c r="FA94" i="1"/>
  <c r="FB94" i="1"/>
  <c r="FB92" i="1" s="1"/>
  <c r="FC94" i="1"/>
  <c r="FD94" i="1"/>
  <c r="FD92" i="1" s="1"/>
  <c r="FE94" i="1"/>
  <c r="FF94" i="1"/>
  <c r="FF92" i="1" s="1"/>
  <c r="FG94" i="1"/>
  <c r="FH94" i="1"/>
  <c r="FH92" i="1" s="1"/>
  <c r="FI94" i="1"/>
  <c r="FJ94" i="1"/>
  <c r="FJ92" i="1" s="1"/>
  <c r="FK94" i="1"/>
  <c r="FL94" i="1"/>
  <c r="FL92" i="1" s="1"/>
  <c r="FM94" i="1"/>
  <c r="FN94" i="1"/>
  <c r="FN92" i="1" s="1"/>
  <c r="FO94" i="1"/>
  <c r="FP94" i="1"/>
  <c r="FP92" i="1" s="1"/>
  <c r="FQ94" i="1"/>
  <c r="FR94" i="1"/>
  <c r="FR92" i="1" s="1"/>
  <c r="E92" i="1"/>
  <c r="G92" i="1"/>
  <c r="I92" i="1"/>
  <c r="K92" i="1"/>
  <c r="M92" i="1"/>
  <c r="O92" i="1"/>
  <c r="Q92" i="1"/>
  <c r="S92" i="1"/>
  <c r="U92" i="1"/>
  <c r="W92" i="1"/>
  <c r="Y92" i="1"/>
  <c r="AA92" i="1"/>
  <c r="AC92" i="1"/>
  <c r="AE92" i="1"/>
  <c r="AG92" i="1"/>
  <c r="AI92" i="1"/>
  <c r="AK92" i="1"/>
  <c r="AM92" i="1"/>
  <c r="AO92" i="1"/>
  <c r="AQ92" i="1"/>
  <c r="AS92" i="1"/>
  <c r="AU92" i="1"/>
  <c r="AW92" i="1"/>
  <c r="AY92" i="1"/>
  <c r="BA92" i="1"/>
  <c r="BC92" i="1"/>
  <c r="BE92" i="1"/>
  <c r="BG92" i="1"/>
  <c r="BI92" i="1"/>
  <c r="BK92" i="1"/>
  <c r="BM92" i="1"/>
  <c r="BO92" i="1"/>
  <c r="BQ92" i="1"/>
  <c r="BS92" i="1"/>
  <c r="BU92" i="1"/>
  <c r="BW92" i="1"/>
  <c r="BY92" i="1"/>
  <c r="CA92" i="1"/>
  <c r="CC92" i="1"/>
  <c r="CE92" i="1"/>
  <c r="CG92" i="1"/>
  <c r="CI92" i="1"/>
  <c r="CK92" i="1"/>
  <c r="CM92" i="1"/>
  <c r="CO92" i="1"/>
  <c r="CQ92" i="1"/>
  <c r="CS92" i="1"/>
  <c r="CU92" i="1"/>
  <c r="CW92" i="1"/>
  <c r="CY92" i="1"/>
  <c r="DA92" i="1"/>
  <c r="DC92" i="1"/>
  <c r="DE92" i="1"/>
  <c r="DG92" i="1"/>
  <c r="DI92" i="1"/>
  <c r="DK92" i="1"/>
  <c r="DM92" i="1"/>
  <c r="DO92" i="1"/>
  <c r="DQ92" i="1"/>
  <c r="DS92" i="1"/>
  <c r="DU92" i="1"/>
  <c r="DW92" i="1"/>
  <c r="DY92" i="1"/>
  <c r="EA92" i="1"/>
  <c r="EC92" i="1"/>
  <c r="EE92" i="1"/>
  <c r="EG92" i="1"/>
  <c r="EI92" i="1"/>
  <c r="EK92" i="1"/>
  <c r="EM92" i="1"/>
  <c r="EO92" i="1"/>
  <c r="EQ92" i="1"/>
  <c r="ES92" i="1"/>
  <c r="EU92" i="1"/>
  <c r="EW92" i="1"/>
  <c r="EY92" i="1"/>
  <c r="FA92" i="1"/>
  <c r="FC92" i="1"/>
  <c r="FE92" i="1"/>
  <c r="FG92" i="1"/>
  <c r="FI92" i="1"/>
  <c r="FK92" i="1"/>
  <c r="FM92" i="1"/>
  <c r="FO92" i="1"/>
  <c r="FQ92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EO89" i="1"/>
  <c r="EP89" i="1"/>
  <c r="EQ89" i="1"/>
  <c r="ER89" i="1"/>
  <c r="ES89" i="1"/>
  <c r="ET89" i="1"/>
  <c r="EU89" i="1"/>
  <c r="EV89" i="1"/>
  <c r="EW89" i="1"/>
  <c r="EX89" i="1"/>
  <c r="EY89" i="1"/>
  <c r="EZ89" i="1"/>
  <c r="FA89" i="1"/>
  <c r="FB89" i="1"/>
  <c r="FC89" i="1"/>
  <c r="FD89" i="1"/>
  <c r="FE89" i="1"/>
  <c r="FF89" i="1"/>
  <c r="FG89" i="1"/>
  <c r="FH89" i="1"/>
  <c r="FI89" i="1"/>
  <c r="FJ89" i="1"/>
  <c r="FK89" i="1"/>
  <c r="FL89" i="1"/>
  <c r="FM89" i="1"/>
  <c r="FN89" i="1"/>
  <c r="FO89" i="1"/>
  <c r="FP89" i="1"/>
  <c r="FQ89" i="1"/>
  <c r="FR89" i="1"/>
  <c r="FS89" i="1"/>
  <c r="D84" i="1"/>
  <c r="D83" i="1" s="1"/>
  <c r="E84" i="1"/>
  <c r="E83" i="1" s="1"/>
  <c r="F84" i="1"/>
  <c r="F83" i="1" s="1"/>
  <c r="G84" i="1"/>
  <c r="G83" i="1" s="1"/>
  <c r="H84" i="1"/>
  <c r="H83" i="1" s="1"/>
  <c r="I84" i="1"/>
  <c r="I83" i="1" s="1"/>
  <c r="J84" i="1"/>
  <c r="J83" i="1" s="1"/>
  <c r="K84" i="1"/>
  <c r="K83" i="1" s="1"/>
  <c r="L84" i="1"/>
  <c r="L83" i="1" s="1"/>
  <c r="M84" i="1"/>
  <c r="M83" i="1" s="1"/>
  <c r="N84" i="1"/>
  <c r="N83" i="1" s="1"/>
  <c r="O84" i="1"/>
  <c r="O83" i="1" s="1"/>
  <c r="P84" i="1"/>
  <c r="P83" i="1" s="1"/>
  <c r="Q84" i="1"/>
  <c r="Q83" i="1" s="1"/>
  <c r="R84" i="1"/>
  <c r="R83" i="1" s="1"/>
  <c r="S84" i="1"/>
  <c r="S83" i="1" s="1"/>
  <c r="T84" i="1"/>
  <c r="T83" i="1" s="1"/>
  <c r="U84" i="1"/>
  <c r="U83" i="1" s="1"/>
  <c r="V84" i="1"/>
  <c r="V83" i="1" s="1"/>
  <c r="W84" i="1"/>
  <c r="W83" i="1" s="1"/>
  <c r="X84" i="1"/>
  <c r="X83" i="1" s="1"/>
  <c r="Y84" i="1"/>
  <c r="Y83" i="1" s="1"/>
  <c r="Z84" i="1"/>
  <c r="Z83" i="1" s="1"/>
  <c r="AA84" i="1"/>
  <c r="AA83" i="1" s="1"/>
  <c r="AB84" i="1"/>
  <c r="AB83" i="1" s="1"/>
  <c r="AC84" i="1"/>
  <c r="AC83" i="1" s="1"/>
  <c r="AD84" i="1"/>
  <c r="AD83" i="1" s="1"/>
  <c r="AE84" i="1"/>
  <c r="AE83" i="1" s="1"/>
  <c r="AF84" i="1"/>
  <c r="AF83" i="1" s="1"/>
  <c r="AG84" i="1"/>
  <c r="AG83" i="1" s="1"/>
  <c r="AH84" i="1"/>
  <c r="AH83" i="1" s="1"/>
  <c r="AI84" i="1"/>
  <c r="AI83" i="1" s="1"/>
  <c r="AJ84" i="1"/>
  <c r="AJ83" i="1" s="1"/>
  <c r="AK84" i="1"/>
  <c r="AK83" i="1" s="1"/>
  <c r="AL84" i="1"/>
  <c r="AL83" i="1" s="1"/>
  <c r="AM84" i="1"/>
  <c r="AM83" i="1" s="1"/>
  <c r="AN84" i="1"/>
  <c r="AN83" i="1" s="1"/>
  <c r="AO84" i="1"/>
  <c r="AO83" i="1" s="1"/>
  <c r="AP84" i="1"/>
  <c r="AP83" i="1" s="1"/>
  <c r="AQ84" i="1"/>
  <c r="AQ83" i="1" s="1"/>
  <c r="AR84" i="1"/>
  <c r="AR83" i="1" s="1"/>
  <c r="AS84" i="1"/>
  <c r="AS83" i="1" s="1"/>
  <c r="AT84" i="1"/>
  <c r="AT83" i="1" s="1"/>
  <c r="AU84" i="1"/>
  <c r="AU83" i="1" s="1"/>
  <c r="AV84" i="1"/>
  <c r="AV83" i="1" s="1"/>
  <c r="AW84" i="1"/>
  <c r="AW83" i="1" s="1"/>
  <c r="AX84" i="1"/>
  <c r="AX83" i="1" s="1"/>
  <c r="AY84" i="1"/>
  <c r="AY83" i="1" s="1"/>
  <c r="AZ84" i="1"/>
  <c r="AZ83" i="1" s="1"/>
  <c r="BA84" i="1"/>
  <c r="BA83" i="1" s="1"/>
  <c r="BB84" i="1"/>
  <c r="BB83" i="1" s="1"/>
  <c r="BC84" i="1"/>
  <c r="BC83" i="1" s="1"/>
  <c r="BD84" i="1"/>
  <c r="BD83" i="1" s="1"/>
  <c r="BE84" i="1"/>
  <c r="BE83" i="1" s="1"/>
  <c r="BF84" i="1"/>
  <c r="BF83" i="1" s="1"/>
  <c r="BG84" i="1"/>
  <c r="BG83" i="1" s="1"/>
  <c r="BH84" i="1"/>
  <c r="BH83" i="1" s="1"/>
  <c r="BI84" i="1"/>
  <c r="BI83" i="1" s="1"/>
  <c r="BJ84" i="1"/>
  <c r="BJ83" i="1" s="1"/>
  <c r="BK84" i="1"/>
  <c r="BK83" i="1" s="1"/>
  <c r="BL84" i="1"/>
  <c r="BL83" i="1" s="1"/>
  <c r="BM84" i="1"/>
  <c r="BM83" i="1" s="1"/>
  <c r="BN84" i="1"/>
  <c r="BN83" i="1" s="1"/>
  <c r="BO84" i="1"/>
  <c r="BO83" i="1" s="1"/>
  <c r="BP84" i="1"/>
  <c r="BP83" i="1" s="1"/>
  <c r="BQ84" i="1"/>
  <c r="BQ83" i="1" s="1"/>
  <c r="BR84" i="1"/>
  <c r="BR83" i="1" s="1"/>
  <c r="BS84" i="1"/>
  <c r="BS83" i="1" s="1"/>
  <c r="BT84" i="1"/>
  <c r="BT83" i="1" s="1"/>
  <c r="BU84" i="1"/>
  <c r="BU83" i="1" s="1"/>
  <c r="BV84" i="1"/>
  <c r="BV83" i="1" s="1"/>
  <c r="BW84" i="1"/>
  <c r="BW83" i="1" s="1"/>
  <c r="BX84" i="1"/>
  <c r="BX83" i="1" s="1"/>
  <c r="BY84" i="1"/>
  <c r="BY83" i="1" s="1"/>
  <c r="BZ84" i="1"/>
  <c r="BZ83" i="1" s="1"/>
  <c r="CA84" i="1"/>
  <c r="CA83" i="1" s="1"/>
  <c r="CB84" i="1"/>
  <c r="CB83" i="1" s="1"/>
  <c r="CC84" i="1"/>
  <c r="CC83" i="1" s="1"/>
  <c r="CD84" i="1"/>
  <c r="CD83" i="1" s="1"/>
  <c r="CE84" i="1"/>
  <c r="CE83" i="1" s="1"/>
  <c r="CF84" i="1"/>
  <c r="CF83" i="1" s="1"/>
  <c r="CG84" i="1"/>
  <c r="CG83" i="1" s="1"/>
  <c r="CH84" i="1"/>
  <c r="CH83" i="1" s="1"/>
  <c r="CI84" i="1"/>
  <c r="CI83" i="1" s="1"/>
  <c r="CJ84" i="1"/>
  <c r="CJ83" i="1" s="1"/>
  <c r="CK84" i="1"/>
  <c r="CK83" i="1" s="1"/>
  <c r="CL84" i="1"/>
  <c r="CL83" i="1" s="1"/>
  <c r="CM84" i="1"/>
  <c r="CM83" i="1" s="1"/>
  <c r="CN84" i="1"/>
  <c r="CN83" i="1" s="1"/>
  <c r="CO84" i="1"/>
  <c r="CO83" i="1" s="1"/>
  <c r="CP84" i="1"/>
  <c r="CP83" i="1" s="1"/>
  <c r="CQ84" i="1"/>
  <c r="CQ83" i="1" s="1"/>
  <c r="CR84" i="1"/>
  <c r="CR83" i="1" s="1"/>
  <c r="CS84" i="1"/>
  <c r="CS83" i="1" s="1"/>
  <c r="CT84" i="1"/>
  <c r="CT83" i="1" s="1"/>
  <c r="CU84" i="1"/>
  <c r="CU83" i="1" s="1"/>
  <c r="CV84" i="1"/>
  <c r="CV83" i="1" s="1"/>
  <c r="CW84" i="1"/>
  <c r="CW83" i="1" s="1"/>
  <c r="CX84" i="1"/>
  <c r="CX83" i="1" s="1"/>
  <c r="CY84" i="1"/>
  <c r="CY83" i="1" s="1"/>
  <c r="CZ84" i="1"/>
  <c r="CZ83" i="1" s="1"/>
  <c r="DA84" i="1"/>
  <c r="DA83" i="1" s="1"/>
  <c r="DB84" i="1"/>
  <c r="DB83" i="1" s="1"/>
  <c r="DC84" i="1"/>
  <c r="DC83" i="1" s="1"/>
  <c r="DD84" i="1"/>
  <c r="DD83" i="1" s="1"/>
  <c r="DE84" i="1"/>
  <c r="DE83" i="1" s="1"/>
  <c r="DF84" i="1"/>
  <c r="DF83" i="1" s="1"/>
  <c r="DG84" i="1"/>
  <c r="DG83" i="1" s="1"/>
  <c r="DH84" i="1"/>
  <c r="DH83" i="1" s="1"/>
  <c r="DI84" i="1"/>
  <c r="DI83" i="1" s="1"/>
  <c r="DJ84" i="1"/>
  <c r="DJ83" i="1" s="1"/>
  <c r="DK84" i="1"/>
  <c r="DK83" i="1" s="1"/>
  <c r="DL84" i="1"/>
  <c r="DL83" i="1" s="1"/>
  <c r="DM84" i="1"/>
  <c r="DM83" i="1" s="1"/>
  <c r="DN84" i="1"/>
  <c r="DN83" i="1" s="1"/>
  <c r="DO84" i="1"/>
  <c r="DO83" i="1" s="1"/>
  <c r="DP84" i="1"/>
  <c r="DP83" i="1" s="1"/>
  <c r="DQ84" i="1"/>
  <c r="DQ83" i="1" s="1"/>
  <c r="DR84" i="1"/>
  <c r="DR83" i="1" s="1"/>
  <c r="DS84" i="1"/>
  <c r="DS83" i="1" s="1"/>
  <c r="DT84" i="1"/>
  <c r="DT83" i="1" s="1"/>
  <c r="DU84" i="1"/>
  <c r="DU83" i="1" s="1"/>
  <c r="DV84" i="1"/>
  <c r="DV83" i="1" s="1"/>
  <c r="DW84" i="1"/>
  <c r="DW83" i="1" s="1"/>
  <c r="DX84" i="1"/>
  <c r="DX83" i="1" s="1"/>
  <c r="DY84" i="1"/>
  <c r="DY83" i="1" s="1"/>
  <c r="DZ84" i="1"/>
  <c r="DZ83" i="1" s="1"/>
  <c r="EA84" i="1"/>
  <c r="EA83" i="1" s="1"/>
  <c r="EB84" i="1"/>
  <c r="EB83" i="1" s="1"/>
  <c r="EC84" i="1"/>
  <c r="EC83" i="1" s="1"/>
  <c r="ED84" i="1"/>
  <c r="ED83" i="1" s="1"/>
  <c r="EE84" i="1"/>
  <c r="EE83" i="1" s="1"/>
  <c r="EF84" i="1"/>
  <c r="EF83" i="1" s="1"/>
  <c r="EG84" i="1"/>
  <c r="EG83" i="1" s="1"/>
  <c r="EH84" i="1"/>
  <c r="EH83" i="1" s="1"/>
  <c r="EI84" i="1"/>
  <c r="EI83" i="1" s="1"/>
  <c r="EJ84" i="1"/>
  <c r="EJ83" i="1" s="1"/>
  <c r="EK84" i="1"/>
  <c r="EK83" i="1" s="1"/>
  <c r="EL84" i="1"/>
  <c r="EL83" i="1" s="1"/>
  <c r="EM84" i="1"/>
  <c r="EM83" i="1" s="1"/>
  <c r="EN84" i="1"/>
  <c r="EN83" i="1" s="1"/>
  <c r="EO84" i="1"/>
  <c r="EO83" i="1" s="1"/>
  <c r="EP84" i="1"/>
  <c r="EP83" i="1" s="1"/>
  <c r="EQ84" i="1"/>
  <c r="EQ83" i="1" s="1"/>
  <c r="ER84" i="1"/>
  <c r="ER83" i="1" s="1"/>
  <c r="ES84" i="1"/>
  <c r="ES83" i="1" s="1"/>
  <c r="ET84" i="1"/>
  <c r="ET83" i="1" s="1"/>
  <c r="EU84" i="1"/>
  <c r="EU83" i="1" s="1"/>
  <c r="EV84" i="1"/>
  <c r="EV83" i="1" s="1"/>
  <c r="EW84" i="1"/>
  <c r="EW83" i="1" s="1"/>
  <c r="EX84" i="1"/>
  <c r="EX83" i="1" s="1"/>
  <c r="EY84" i="1"/>
  <c r="EY83" i="1" s="1"/>
  <c r="EZ84" i="1"/>
  <c r="EZ83" i="1" s="1"/>
  <c r="FA84" i="1"/>
  <c r="FA83" i="1" s="1"/>
  <c r="FB84" i="1"/>
  <c r="FB83" i="1" s="1"/>
  <c r="FC84" i="1"/>
  <c r="FC83" i="1" s="1"/>
  <c r="FD84" i="1"/>
  <c r="FD83" i="1" s="1"/>
  <c r="FE84" i="1"/>
  <c r="FE83" i="1" s="1"/>
  <c r="FF84" i="1"/>
  <c r="FF83" i="1" s="1"/>
  <c r="FG84" i="1"/>
  <c r="FG83" i="1" s="1"/>
  <c r="FH84" i="1"/>
  <c r="FH83" i="1" s="1"/>
  <c r="FI84" i="1"/>
  <c r="FI83" i="1" s="1"/>
  <c r="FJ84" i="1"/>
  <c r="FJ83" i="1" s="1"/>
  <c r="FK84" i="1"/>
  <c r="FK83" i="1" s="1"/>
  <c r="FL84" i="1"/>
  <c r="FL83" i="1" s="1"/>
  <c r="FM84" i="1"/>
  <c r="FM83" i="1" s="1"/>
  <c r="FN84" i="1"/>
  <c r="FN83" i="1" s="1"/>
  <c r="FO84" i="1"/>
  <c r="FO83" i="1" s="1"/>
  <c r="FP84" i="1"/>
  <c r="FP83" i="1" s="1"/>
  <c r="FQ84" i="1"/>
  <c r="FQ83" i="1" s="1"/>
  <c r="FR84" i="1"/>
  <c r="FR83" i="1" s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EU80" i="1"/>
  <c r="EV80" i="1"/>
  <c r="EW80" i="1"/>
  <c r="EX80" i="1"/>
  <c r="EY80" i="1"/>
  <c r="EZ80" i="1"/>
  <c r="FA80" i="1"/>
  <c r="FB80" i="1"/>
  <c r="FC80" i="1"/>
  <c r="FD80" i="1"/>
  <c r="FE80" i="1"/>
  <c r="FF80" i="1"/>
  <c r="FG80" i="1"/>
  <c r="FH80" i="1"/>
  <c r="FI80" i="1"/>
  <c r="FJ80" i="1"/>
  <c r="FK80" i="1"/>
  <c r="FL80" i="1"/>
  <c r="FM80" i="1"/>
  <c r="FN80" i="1"/>
  <c r="FO80" i="1"/>
  <c r="FP80" i="1"/>
  <c r="FQ80" i="1"/>
  <c r="FR80" i="1"/>
  <c r="D76" i="1"/>
  <c r="D75" i="1" s="1"/>
  <c r="E76" i="1"/>
  <c r="F76" i="1"/>
  <c r="F75" i="1" s="1"/>
  <c r="G76" i="1"/>
  <c r="H76" i="1"/>
  <c r="H75" i="1" s="1"/>
  <c r="I76" i="1"/>
  <c r="J76" i="1"/>
  <c r="J75" i="1" s="1"/>
  <c r="K76" i="1"/>
  <c r="L76" i="1"/>
  <c r="L75" i="1" s="1"/>
  <c r="M76" i="1"/>
  <c r="N76" i="1"/>
  <c r="N75" i="1" s="1"/>
  <c r="O76" i="1"/>
  <c r="P76" i="1"/>
  <c r="P75" i="1" s="1"/>
  <c r="Q76" i="1"/>
  <c r="R76" i="1"/>
  <c r="R75" i="1" s="1"/>
  <c r="S76" i="1"/>
  <c r="T76" i="1"/>
  <c r="T75" i="1" s="1"/>
  <c r="U76" i="1"/>
  <c r="V76" i="1"/>
  <c r="V75" i="1" s="1"/>
  <c r="W76" i="1"/>
  <c r="X76" i="1"/>
  <c r="X75" i="1" s="1"/>
  <c r="Y76" i="1"/>
  <c r="Z76" i="1"/>
  <c r="Z75" i="1" s="1"/>
  <c r="AA76" i="1"/>
  <c r="AB76" i="1"/>
  <c r="AB75" i="1" s="1"/>
  <c r="AC76" i="1"/>
  <c r="AD76" i="1"/>
  <c r="AD75" i="1" s="1"/>
  <c r="AE76" i="1"/>
  <c r="AF76" i="1"/>
  <c r="AF75" i="1" s="1"/>
  <c r="AG76" i="1"/>
  <c r="AH76" i="1"/>
  <c r="AH75" i="1" s="1"/>
  <c r="AI76" i="1"/>
  <c r="AJ76" i="1"/>
  <c r="AJ75" i="1" s="1"/>
  <c r="AK76" i="1"/>
  <c r="AL76" i="1"/>
  <c r="AL75" i="1" s="1"/>
  <c r="AM76" i="1"/>
  <c r="AN76" i="1"/>
  <c r="AN75" i="1" s="1"/>
  <c r="AO76" i="1"/>
  <c r="AP76" i="1"/>
  <c r="AP75" i="1" s="1"/>
  <c r="AQ76" i="1"/>
  <c r="AR76" i="1"/>
  <c r="AR75" i="1" s="1"/>
  <c r="AS76" i="1"/>
  <c r="AT76" i="1"/>
  <c r="AT75" i="1" s="1"/>
  <c r="AU76" i="1"/>
  <c r="AV76" i="1"/>
  <c r="AV75" i="1" s="1"/>
  <c r="AW76" i="1"/>
  <c r="AX76" i="1"/>
  <c r="AX75" i="1" s="1"/>
  <c r="AY76" i="1"/>
  <c r="AZ76" i="1"/>
  <c r="AZ75" i="1" s="1"/>
  <c r="BA76" i="1"/>
  <c r="BB76" i="1"/>
  <c r="BB75" i="1" s="1"/>
  <c r="BC76" i="1"/>
  <c r="BD76" i="1"/>
  <c r="BD75" i="1" s="1"/>
  <c r="BE76" i="1"/>
  <c r="BF76" i="1"/>
  <c r="BF75" i="1" s="1"/>
  <c r="BG76" i="1"/>
  <c r="BH76" i="1"/>
  <c r="BH75" i="1" s="1"/>
  <c r="BI76" i="1"/>
  <c r="BJ76" i="1"/>
  <c r="BJ75" i="1" s="1"/>
  <c r="BK76" i="1"/>
  <c r="BL76" i="1"/>
  <c r="BL75" i="1" s="1"/>
  <c r="BM76" i="1"/>
  <c r="BN76" i="1"/>
  <c r="BN75" i="1" s="1"/>
  <c r="BO76" i="1"/>
  <c r="BP76" i="1"/>
  <c r="BP75" i="1" s="1"/>
  <c r="BQ76" i="1"/>
  <c r="BR76" i="1"/>
  <c r="BR75" i="1" s="1"/>
  <c r="BS76" i="1"/>
  <c r="BT76" i="1"/>
  <c r="BT75" i="1" s="1"/>
  <c r="BU76" i="1"/>
  <c r="BV76" i="1"/>
  <c r="BV75" i="1" s="1"/>
  <c r="BW76" i="1"/>
  <c r="BX76" i="1"/>
  <c r="BX75" i="1" s="1"/>
  <c r="BY76" i="1"/>
  <c r="BZ76" i="1"/>
  <c r="BZ75" i="1" s="1"/>
  <c r="CA76" i="1"/>
  <c r="CB76" i="1"/>
  <c r="CB75" i="1" s="1"/>
  <c r="CC76" i="1"/>
  <c r="CD76" i="1"/>
  <c r="CD75" i="1" s="1"/>
  <c r="CE76" i="1"/>
  <c r="CF76" i="1"/>
  <c r="CF75" i="1" s="1"/>
  <c r="CG76" i="1"/>
  <c r="CH76" i="1"/>
  <c r="CH75" i="1" s="1"/>
  <c r="CI76" i="1"/>
  <c r="CJ76" i="1"/>
  <c r="CJ75" i="1" s="1"/>
  <c r="CK76" i="1"/>
  <c r="CL76" i="1"/>
  <c r="CL75" i="1" s="1"/>
  <c r="CM76" i="1"/>
  <c r="CN76" i="1"/>
  <c r="CN75" i="1" s="1"/>
  <c r="CO76" i="1"/>
  <c r="CP76" i="1"/>
  <c r="CP75" i="1" s="1"/>
  <c r="CQ76" i="1"/>
  <c r="CR76" i="1"/>
  <c r="CR75" i="1" s="1"/>
  <c r="CS76" i="1"/>
  <c r="CT76" i="1"/>
  <c r="CT75" i="1" s="1"/>
  <c r="CU76" i="1"/>
  <c r="CV76" i="1"/>
  <c r="CV75" i="1" s="1"/>
  <c r="CW76" i="1"/>
  <c r="CX76" i="1"/>
  <c r="CX75" i="1" s="1"/>
  <c r="CY76" i="1"/>
  <c r="CZ76" i="1"/>
  <c r="CZ75" i="1" s="1"/>
  <c r="DA76" i="1"/>
  <c r="DB76" i="1"/>
  <c r="DB75" i="1" s="1"/>
  <c r="DC76" i="1"/>
  <c r="DD76" i="1"/>
  <c r="DD75" i="1" s="1"/>
  <c r="DE76" i="1"/>
  <c r="DF76" i="1"/>
  <c r="DF75" i="1" s="1"/>
  <c r="DG76" i="1"/>
  <c r="DH76" i="1"/>
  <c r="DH75" i="1" s="1"/>
  <c r="DI76" i="1"/>
  <c r="DJ76" i="1"/>
  <c r="DJ75" i="1" s="1"/>
  <c r="DK76" i="1"/>
  <c r="DL76" i="1"/>
  <c r="DL75" i="1" s="1"/>
  <c r="DM76" i="1"/>
  <c r="DN76" i="1"/>
  <c r="DN75" i="1" s="1"/>
  <c r="DO76" i="1"/>
  <c r="DP76" i="1"/>
  <c r="DP75" i="1" s="1"/>
  <c r="DQ76" i="1"/>
  <c r="DR76" i="1"/>
  <c r="DR75" i="1" s="1"/>
  <c r="DS76" i="1"/>
  <c r="DT76" i="1"/>
  <c r="DT75" i="1" s="1"/>
  <c r="DU76" i="1"/>
  <c r="DV76" i="1"/>
  <c r="DV75" i="1" s="1"/>
  <c r="DW76" i="1"/>
  <c r="DX76" i="1"/>
  <c r="DX75" i="1" s="1"/>
  <c r="DY76" i="1"/>
  <c r="DZ76" i="1"/>
  <c r="DZ75" i="1" s="1"/>
  <c r="EA76" i="1"/>
  <c r="EB76" i="1"/>
  <c r="EB75" i="1" s="1"/>
  <c r="EC76" i="1"/>
  <c r="ED76" i="1"/>
  <c r="ED75" i="1" s="1"/>
  <c r="EE76" i="1"/>
  <c r="EF76" i="1"/>
  <c r="EF75" i="1" s="1"/>
  <c r="EG76" i="1"/>
  <c r="EH76" i="1"/>
  <c r="EH75" i="1" s="1"/>
  <c r="EI76" i="1"/>
  <c r="EJ76" i="1"/>
  <c r="EJ75" i="1" s="1"/>
  <c r="EK76" i="1"/>
  <c r="EL76" i="1"/>
  <c r="EL75" i="1" s="1"/>
  <c r="EM76" i="1"/>
  <c r="EN76" i="1"/>
  <c r="EN75" i="1" s="1"/>
  <c r="EO76" i="1"/>
  <c r="EP76" i="1"/>
  <c r="EP75" i="1" s="1"/>
  <c r="EQ76" i="1"/>
  <c r="ER76" i="1"/>
  <c r="ER75" i="1" s="1"/>
  <c r="ES76" i="1"/>
  <c r="ET76" i="1"/>
  <c r="ET75" i="1" s="1"/>
  <c r="EU76" i="1"/>
  <c r="EV76" i="1"/>
  <c r="EV75" i="1" s="1"/>
  <c r="EW76" i="1"/>
  <c r="EX76" i="1"/>
  <c r="EX75" i="1" s="1"/>
  <c r="EY76" i="1"/>
  <c r="EZ76" i="1"/>
  <c r="EZ75" i="1" s="1"/>
  <c r="FA76" i="1"/>
  <c r="FB76" i="1"/>
  <c r="FB75" i="1" s="1"/>
  <c r="FC76" i="1"/>
  <c r="FD76" i="1"/>
  <c r="FD75" i="1" s="1"/>
  <c r="FE76" i="1"/>
  <c r="FF76" i="1"/>
  <c r="FF75" i="1" s="1"/>
  <c r="FG76" i="1"/>
  <c r="FH76" i="1"/>
  <c r="FH75" i="1" s="1"/>
  <c r="FI76" i="1"/>
  <c r="FJ76" i="1"/>
  <c r="FJ75" i="1" s="1"/>
  <c r="FK76" i="1"/>
  <c r="FL76" i="1"/>
  <c r="FL75" i="1" s="1"/>
  <c r="FM76" i="1"/>
  <c r="FN76" i="1"/>
  <c r="FN75" i="1" s="1"/>
  <c r="FO76" i="1"/>
  <c r="FP76" i="1"/>
  <c r="FP75" i="1" s="1"/>
  <c r="FQ76" i="1"/>
  <c r="FR76" i="1"/>
  <c r="FR75" i="1" s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U68" i="1"/>
  <c r="EV68" i="1"/>
  <c r="EW68" i="1"/>
  <c r="EX68" i="1"/>
  <c r="EY68" i="1"/>
  <c r="EZ68" i="1"/>
  <c r="FA68" i="1"/>
  <c r="FB68" i="1"/>
  <c r="FC68" i="1"/>
  <c r="FD68" i="1"/>
  <c r="FE68" i="1"/>
  <c r="FF68" i="1"/>
  <c r="FG68" i="1"/>
  <c r="FH68" i="1"/>
  <c r="FI68" i="1"/>
  <c r="FJ68" i="1"/>
  <c r="FK68" i="1"/>
  <c r="FL68" i="1"/>
  <c r="FM68" i="1"/>
  <c r="FN68" i="1"/>
  <c r="FO68" i="1"/>
  <c r="FP68" i="1"/>
  <c r="FQ68" i="1"/>
  <c r="FR68" i="1"/>
  <c r="D63" i="1"/>
  <c r="D62" i="1" s="1"/>
  <c r="E63" i="1"/>
  <c r="E62" i="1" s="1"/>
  <c r="F63" i="1"/>
  <c r="F62" i="1" s="1"/>
  <c r="G63" i="1"/>
  <c r="G62" i="1" s="1"/>
  <c r="H63" i="1"/>
  <c r="H62" i="1" s="1"/>
  <c r="I63" i="1"/>
  <c r="I62" i="1" s="1"/>
  <c r="J63" i="1"/>
  <c r="J62" i="1" s="1"/>
  <c r="K63" i="1"/>
  <c r="K62" i="1" s="1"/>
  <c r="L63" i="1"/>
  <c r="L62" i="1" s="1"/>
  <c r="M63" i="1"/>
  <c r="M62" i="1" s="1"/>
  <c r="N63" i="1"/>
  <c r="N62" i="1" s="1"/>
  <c r="O63" i="1"/>
  <c r="O62" i="1" s="1"/>
  <c r="P63" i="1"/>
  <c r="P62" i="1" s="1"/>
  <c r="Q63" i="1"/>
  <c r="Q62" i="1" s="1"/>
  <c r="R63" i="1"/>
  <c r="R62" i="1" s="1"/>
  <c r="S63" i="1"/>
  <c r="S62" i="1" s="1"/>
  <c r="T63" i="1"/>
  <c r="T62" i="1" s="1"/>
  <c r="U63" i="1"/>
  <c r="U62" i="1" s="1"/>
  <c r="V63" i="1"/>
  <c r="V62" i="1" s="1"/>
  <c r="W63" i="1"/>
  <c r="W62" i="1" s="1"/>
  <c r="X63" i="1"/>
  <c r="X62" i="1" s="1"/>
  <c r="Y63" i="1"/>
  <c r="Y62" i="1" s="1"/>
  <c r="Z63" i="1"/>
  <c r="Z62" i="1" s="1"/>
  <c r="AA63" i="1"/>
  <c r="AA62" i="1" s="1"/>
  <c r="AB63" i="1"/>
  <c r="AB62" i="1" s="1"/>
  <c r="AC63" i="1"/>
  <c r="AC62" i="1" s="1"/>
  <c r="AD63" i="1"/>
  <c r="AD62" i="1" s="1"/>
  <c r="AE63" i="1"/>
  <c r="AE62" i="1" s="1"/>
  <c r="AF63" i="1"/>
  <c r="AF62" i="1" s="1"/>
  <c r="AG63" i="1"/>
  <c r="AG62" i="1" s="1"/>
  <c r="AH63" i="1"/>
  <c r="AH62" i="1" s="1"/>
  <c r="AI63" i="1"/>
  <c r="AI62" i="1" s="1"/>
  <c r="AJ63" i="1"/>
  <c r="AJ62" i="1" s="1"/>
  <c r="AK63" i="1"/>
  <c r="AK62" i="1" s="1"/>
  <c r="AL63" i="1"/>
  <c r="AL62" i="1" s="1"/>
  <c r="AM63" i="1"/>
  <c r="AM62" i="1" s="1"/>
  <c r="AN63" i="1"/>
  <c r="AN62" i="1" s="1"/>
  <c r="AO63" i="1"/>
  <c r="AO62" i="1" s="1"/>
  <c r="AP63" i="1"/>
  <c r="AP62" i="1" s="1"/>
  <c r="AQ63" i="1"/>
  <c r="AQ62" i="1" s="1"/>
  <c r="AR63" i="1"/>
  <c r="AR62" i="1" s="1"/>
  <c r="AS63" i="1"/>
  <c r="AS62" i="1" s="1"/>
  <c r="AT63" i="1"/>
  <c r="AT62" i="1" s="1"/>
  <c r="AU63" i="1"/>
  <c r="AU62" i="1" s="1"/>
  <c r="AV63" i="1"/>
  <c r="AV62" i="1" s="1"/>
  <c r="AW63" i="1"/>
  <c r="AW62" i="1" s="1"/>
  <c r="AX63" i="1"/>
  <c r="AX62" i="1" s="1"/>
  <c r="AY63" i="1"/>
  <c r="AY62" i="1" s="1"/>
  <c r="AZ63" i="1"/>
  <c r="AZ62" i="1" s="1"/>
  <c r="BA63" i="1"/>
  <c r="BA62" i="1" s="1"/>
  <c r="BB63" i="1"/>
  <c r="BB62" i="1" s="1"/>
  <c r="BC63" i="1"/>
  <c r="BC62" i="1" s="1"/>
  <c r="BD63" i="1"/>
  <c r="BD62" i="1" s="1"/>
  <c r="BE63" i="1"/>
  <c r="BE62" i="1" s="1"/>
  <c r="BF63" i="1"/>
  <c r="BF62" i="1" s="1"/>
  <c r="BG63" i="1"/>
  <c r="BG62" i="1" s="1"/>
  <c r="BH63" i="1"/>
  <c r="BH62" i="1" s="1"/>
  <c r="BI63" i="1"/>
  <c r="BI62" i="1" s="1"/>
  <c r="BJ63" i="1"/>
  <c r="BJ62" i="1" s="1"/>
  <c r="BK63" i="1"/>
  <c r="BK62" i="1" s="1"/>
  <c r="BL63" i="1"/>
  <c r="BL62" i="1" s="1"/>
  <c r="BM63" i="1"/>
  <c r="BM62" i="1" s="1"/>
  <c r="BN63" i="1"/>
  <c r="BN62" i="1" s="1"/>
  <c r="BO63" i="1"/>
  <c r="BO62" i="1" s="1"/>
  <c r="BP63" i="1"/>
  <c r="BP62" i="1" s="1"/>
  <c r="BQ63" i="1"/>
  <c r="BQ62" i="1" s="1"/>
  <c r="BR63" i="1"/>
  <c r="BR62" i="1" s="1"/>
  <c r="BS63" i="1"/>
  <c r="BS62" i="1" s="1"/>
  <c r="BT63" i="1"/>
  <c r="BT62" i="1" s="1"/>
  <c r="BU63" i="1"/>
  <c r="BU62" i="1" s="1"/>
  <c r="BV63" i="1"/>
  <c r="BV62" i="1" s="1"/>
  <c r="BW63" i="1"/>
  <c r="BW62" i="1" s="1"/>
  <c r="BX63" i="1"/>
  <c r="BX62" i="1" s="1"/>
  <c r="BY63" i="1"/>
  <c r="BY62" i="1" s="1"/>
  <c r="BZ63" i="1"/>
  <c r="BZ62" i="1" s="1"/>
  <c r="CA63" i="1"/>
  <c r="CA62" i="1" s="1"/>
  <c r="CB63" i="1"/>
  <c r="CB62" i="1" s="1"/>
  <c r="CC63" i="1"/>
  <c r="CC62" i="1" s="1"/>
  <c r="CD63" i="1"/>
  <c r="CD62" i="1" s="1"/>
  <c r="CE63" i="1"/>
  <c r="CE62" i="1" s="1"/>
  <c r="CF63" i="1"/>
  <c r="CF62" i="1" s="1"/>
  <c r="CG63" i="1"/>
  <c r="CG62" i="1" s="1"/>
  <c r="CH63" i="1"/>
  <c r="CH62" i="1" s="1"/>
  <c r="CI63" i="1"/>
  <c r="CI62" i="1" s="1"/>
  <c r="CJ63" i="1"/>
  <c r="CJ62" i="1" s="1"/>
  <c r="CK63" i="1"/>
  <c r="CK62" i="1" s="1"/>
  <c r="CL63" i="1"/>
  <c r="CL62" i="1" s="1"/>
  <c r="CM63" i="1"/>
  <c r="CM62" i="1" s="1"/>
  <c r="CN63" i="1"/>
  <c r="CN62" i="1" s="1"/>
  <c r="CO63" i="1"/>
  <c r="CO62" i="1" s="1"/>
  <c r="CP63" i="1"/>
  <c r="CP62" i="1" s="1"/>
  <c r="CQ63" i="1"/>
  <c r="CQ62" i="1" s="1"/>
  <c r="CR63" i="1"/>
  <c r="CR62" i="1" s="1"/>
  <c r="CS63" i="1"/>
  <c r="CS62" i="1" s="1"/>
  <c r="CT63" i="1"/>
  <c r="CT62" i="1" s="1"/>
  <c r="CU63" i="1"/>
  <c r="CU62" i="1" s="1"/>
  <c r="CV63" i="1"/>
  <c r="CV62" i="1" s="1"/>
  <c r="CW63" i="1"/>
  <c r="CW62" i="1" s="1"/>
  <c r="CX63" i="1"/>
  <c r="CX62" i="1" s="1"/>
  <c r="CY63" i="1"/>
  <c r="CY62" i="1" s="1"/>
  <c r="CZ63" i="1"/>
  <c r="CZ62" i="1" s="1"/>
  <c r="DA63" i="1"/>
  <c r="DA62" i="1" s="1"/>
  <c r="DB63" i="1"/>
  <c r="DB62" i="1" s="1"/>
  <c r="DC63" i="1"/>
  <c r="DC62" i="1" s="1"/>
  <c r="DD63" i="1"/>
  <c r="DD62" i="1" s="1"/>
  <c r="DE63" i="1"/>
  <c r="DE62" i="1" s="1"/>
  <c r="DF63" i="1"/>
  <c r="DF62" i="1" s="1"/>
  <c r="DG63" i="1"/>
  <c r="DG62" i="1" s="1"/>
  <c r="DH63" i="1"/>
  <c r="DH62" i="1" s="1"/>
  <c r="DI63" i="1"/>
  <c r="DI62" i="1" s="1"/>
  <c r="DJ63" i="1"/>
  <c r="DJ62" i="1" s="1"/>
  <c r="DK63" i="1"/>
  <c r="DK62" i="1" s="1"/>
  <c r="DL63" i="1"/>
  <c r="DL62" i="1" s="1"/>
  <c r="DM63" i="1"/>
  <c r="DM62" i="1" s="1"/>
  <c r="DN63" i="1"/>
  <c r="DN62" i="1" s="1"/>
  <c r="DO63" i="1"/>
  <c r="DO62" i="1" s="1"/>
  <c r="DP63" i="1"/>
  <c r="DP62" i="1" s="1"/>
  <c r="DQ63" i="1"/>
  <c r="DQ62" i="1" s="1"/>
  <c r="DR63" i="1"/>
  <c r="DR62" i="1" s="1"/>
  <c r="DS63" i="1"/>
  <c r="DS62" i="1" s="1"/>
  <c r="DT63" i="1"/>
  <c r="DT62" i="1" s="1"/>
  <c r="DU63" i="1"/>
  <c r="DU62" i="1" s="1"/>
  <c r="DV63" i="1"/>
  <c r="DV62" i="1" s="1"/>
  <c r="DW63" i="1"/>
  <c r="DW62" i="1" s="1"/>
  <c r="DX63" i="1"/>
  <c r="DX62" i="1" s="1"/>
  <c r="DY63" i="1"/>
  <c r="DY62" i="1" s="1"/>
  <c r="DZ63" i="1"/>
  <c r="DZ62" i="1" s="1"/>
  <c r="EA63" i="1"/>
  <c r="EA62" i="1" s="1"/>
  <c r="EB63" i="1"/>
  <c r="EB62" i="1" s="1"/>
  <c r="EC63" i="1"/>
  <c r="EC62" i="1" s="1"/>
  <c r="ED63" i="1"/>
  <c r="ED62" i="1" s="1"/>
  <c r="EE63" i="1"/>
  <c r="EE62" i="1" s="1"/>
  <c r="EF63" i="1"/>
  <c r="EF62" i="1" s="1"/>
  <c r="EG63" i="1"/>
  <c r="EG62" i="1" s="1"/>
  <c r="EH63" i="1"/>
  <c r="EH62" i="1" s="1"/>
  <c r="EI63" i="1"/>
  <c r="EI62" i="1" s="1"/>
  <c r="EJ63" i="1"/>
  <c r="EJ62" i="1" s="1"/>
  <c r="EK63" i="1"/>
  <c r="EK62" i="1" s="1"/>
  <c r="EL63" i="1"/>
  <c r="EL62" i="1" s="1"/>
  <c r="EM63" i="1"/>
  <c r="EM62" i="1" s="1"/>
  <c r="EN63" i="1"/>
  <c r="EN62" i="1" s="1"/>
  <c r="EO63" i="1"/>
  <c r="EO62" i="1" s="1"/>
  <c r="EP63" i="1"/>
  <c r="EP62" i="1" s="1"/>
  <c r="EQ63" i="1"/>
  <c r="EQ62" i="1" s="1"/>
  <c r="ER63" i="1"/>
  <c r="ER62" i="1" s="1"/>
  <c r="ES63" i="1"/>
  <c r="ES62" i="1" s="1"/>
  <c r="ET63" i="1"/>
  <c r="ET62" i="1" s="1"/>
  <c r="EU63" i="1"/>
  <c r="EU62" i="1" s="1"/>
  <c r="EV63" i="1"/>
  <c r="EV62" i="1" s="1"/>
  <c r="EW63" i="1"/>
  <c r="EW62" i="1" s="1"/>
  <c r="EX63" i="1"/>
  <c r="EX62" i="1" s="1"/>
  <c r="EY63" i="1"/>
  <c r="EY62" i="1" s="1"/>
  <c r="EZ63" i="1"/>
  <c r="EZ62" i="1" s="1"/>
  <c r="FA63" i="1"/>
  <c r="FA62" i="1" s="1"/>
  <c r="FB63" i="1"/>
  <c r="FB62" i="1" s="1"/>
  <c r="FC63" i="1"/>
  <c r="FC62" i="1" s="1"/>
  <c r="FD63" i="1"/>
  <c r="FD62" i="1" s="1"/>
  <c r="FE63" i="1"/>
  <c r="FE62" i="1" s="1"/>
  <c r="FF63" i="1"/>
  <c r="FF62" i="1" s="1"/>
  <c r="FG63" i="1"/>
  <c r="FG62" i="1" s="1"/>
  <c r="FH63" i="1"/>
  <c r="FH62" i="1" s="1"/>
  <c r="FI63" i="1"/>
  <c r="FI62" i="1" s="1"/>
  <c r="FJ63" i="1"/>
  <c r="FJ62" i="1" s="1"/>
  <c r="FK63" i="1"/>
  <c r="FK62" i="1" s="1"/>
  <c r="FL63" i="1"/>
  <c r="FL62" i="1" s="1"/>
  <c r="FM63" i="1"/>
  <c r="FM62" i="1" s="1"/>
  <c r="FN63" i="1"/>
  <c r="FN62" i="1" s="1"/>
  <c r="FO63" i="1"/>
  <c r="FO62" i="1" s="1"/>
  <c r="FP63" i="1"/>
  <c r="FP62" i="1" s="1"/>
  <c r="FQ63" i="1"/>
  <c r="FQ62" i="1" s="1"/>
  <c r="FR63" i="1"/>
  <c r="FR62" i="1" s="1"/>
  <c r="D59" i="1"/>
  <c r="E59" i="1"/>
  <c r="F59" i="1"/>
  <c r="G59" i="1"/>
  <c r="G54" i="1" s="1"/>
  <c r="H59" i="1"/>
  <c r="I59" i="1"/>
  <c r="J59" i="1"/>
  <c r="K59" i="1"/>
  <c r="K54" i="1" s="1"/>
  <c r="L59" i="1"/>
  <c r="M59" i="1"/>
  <c r="N59" i="1"/>
  <c r="O59" i="1"/>
  <c r="O54" i="1" s="1"/>
  <c r="P59" i="1"/>
  <c r="Q59" i="1"/>
  <c r="R59" i="1"/>
  <c r="S59" i="1"/>
  <c r="S54" i="1" s="1"/>
  <c r="T59" i="1"/>
  <c r="U59" i="1"/>
  <c r="V59" i="1"/>
  <c r="W59" i="1"/>
  <c r="W54" i="1" s="1"/>
  <c r="X59" i="1"/>
  <c r="Y59" i="1"/>
  <c r="Z59" i="1"/>
  <c r="AA59" i="1"/>
  <c r="AA54" i="1" s="1"/>
  <c r="AB59" i="1"/>
  <c r="AC59" i="1"/>
  <c r="AD59" i="1"/>
  <c r="AE59" i="1"/>
  <c r="AE54" i="1" s="1"/>
  <c r="AF59" i="1"/>
  <c r="AG59" i="1"/>
  <c r="AH59" i="1"/>
  <c r="AI59" i="1"/>
  <c r="AI54" i="1" s="1"/>
  <c r="AJ59" i="1"/>
  <c r="AK59" i="1"/>
  <c r="AL59" i="1"/>
  <c r="AM59" i="1"/>
  <c r="AM54" i="1" s="1"/>
  <c r="AN59" i="1"/>
  <c r="AO59" i="1"/>
  <c r="AP59" i="1"/>
  <c r="AQ59" i="1"/>
  <c r="AQ54" i="1" s="1"/>
  <c r="AR59" i="1"/>
  <c r="AS59" i="1"/>
  <c r="AT59" i="1"/>
  <c r="AU59" i="1"/>
  <c r="AU54" i="1" s="1"/>
  <c r="AV59" i="1"/>
  <c r="AW59" i="1"/>
  <c r="AX59" i="1"/>
  <c r="AY59" i="1"/>
  <c r="AY54" i="1" s="1"/>
  <c r="AZ59" i="1"/>
  <c r="BA59" i="1"/>
  <c r="BB59" i="1"/>
  <c r="BC59" i="1"/>
  <c r="BC54" i="1" s="1"/>
  <c r="BD59" i="1"/>
  <c r="BE59" i="1"/>
  <c r="BF59" i="1"/>
  <c r="BG59" i="1"/>
  <c r="BG54" i="1" s="1"/>
  <c r="BH59" i="1"/>
  <c r="BI59" i="1"/>
  <c r="BJ59" i="1"/>
  <c r="BK59" i="1"/>
  <c r="BK54" i="1" s="1"/>
  <c r="BK53" i="1" s="1"/>
  <c r="BL59" i="1"/>
  <c r="BM59" i="1"/>
  <c r="BN59" i="1"/>
  <c r="BO59" i="1"/>
  <c r="BO54" i="1" s="1"/>
  <c r="BO53" i="1" s="1"/>
  <c r="BP59" i="1"/>
  <c r="BQ59" i="1"/>
  <c r="BR59" i="1"/>
  <c r="BS59" i="1"/>
  <c r="BS54" i="1" s="1"/>
  <c r="BS53" i="1" s="1"/>
  <c r="BT59" i="1"/>
  <c r="BU59" i="1"/>
  <c r="BV59" i="1"/>
  <c r="BW59" i="1"/>
  <c r="BW54" i="1" s="1"/>
  <c r="BW53" i="1" s="1"/>
  <c r="BX59" i="1"/>
  <c r="BY59" i="1"/>
  <c r="BZ59" i="1"/>
  <c r="CA59" i="1"/>
  <c r="CA54" i="1" s="1"/>
  <c r="CA53" i="1" s="1"/>
  <c r="CB59" i="1"/>
  <c r="CC59" i="1"/>
  <c r="CD59" i="1"/>
  <c r="CE59" i="1"/>
  <c r="CE54" i="1" s="1"/>
  <c r="CE53" i="1" s="1"/>
  <c r="CF59" i="1"/>
  <c r="CG59" i="1"/>
  <c r="CH59" i="1"/>
  <c r="CI59" i="1"/>
  <c r="CI54" i="1" s="1"/>
  <c r="CI53" i="1" s="1"/>
  <c r="CJ59" i="1"/>
  <c r="CK59" i="1"/>
  <c r="CL59" i="1"/>
  <c r="CM59" i="1"/>
  <c r="CM54" i="1" s="1"/>
  <c r="CM53" i="1" s="1"/>
  <c r="CN59" i="1"/>
  <c r="CO59" i="1"/>
  <c r="CP59" i="1"/>
  <c r="CQ59" i="1"/>
  <c r="CQ54" i="1" s="1"/>
  <c r="CQ53" i="1" s="1"/>
  <c r="CR59" i="1"/>
  <c r="CS59" i="1"/>
  <c r="CT59" i="1"/>
  <c r="CU59" i="1"/>
  <c r="CU54" i="1" s="1"/>
  <c r="CU53" i="1" s="1"/>
  <c r="CV59" i="1"/>
  <c r="CW59" i="1"/>
  <c r="CX59" i="1"/>
  <c r="CY59" i="1"/>
  <c r="CY54" i="1" s="1"/>
  <c r="CY53" i="1" s="1"/>
  <c r="CZ59" i="1"/>
  <c r="DA59" i="1"/>
  <c r="DB59" i="1"/>
  <c r="DC59" i="1"/>
  <c r="DC54" i="1" s="1"/>
  <c r="DC53" i="1" s="1"/>
  <c r="DD59" i="1"/>
  <c r="DE59" i="1"/>
  <c r="DF59" i="1"/>
  <c r="DG59" i="1"/>
  <c r="DG54" i="1" s="1"/>
  <c r="DG53" i="1" s="1"/>
  <c r="DH59" i="1"/>
  <c r="DI59" i="1"/>
  <c r="DJ59" i="1"/>
  <c r="DK59" i="1"/>
  <c r="DK54" i="1" s="1"/>
  <c r="DK53" i="1" s="1"/>
  <c r="DL59" i="1"/>
  <c r="DM59" i="1"/>
  <c r="DN59" i="1"/>
  <c r="DO59" i="1"/>
  <c r="DO54" i="1" s="1"/>
  <c r="DO53" i="1" s="1"/>
  <c r="DP59" i="1"/>
  <c r="DQ59" i="1"/>
  <c r="DR59" i="1"/>
  <c r="DS59" i="1"/>
  <c r="DS54" i="1" s="1"/>
  <c r="DS53" i="1" s="1"/>
  <c r="DT59" i="1"/>
  <c r="DU59" i="1"/>
  <c r="DV59" i="1"/>
  <c r="DW59" i="1"/>
  <c r="DW54" i="1" s="1"/>
  <c r="DW53" i="1" s="1"/>
  <c r="DX59" i="1"/>
  <c r="DY59" i="1"/>
  <c r="DZ59" i="1"/>
  <c r="EA59" i="1"/>
  <c r="EA54" i="1" s="1"/>
  <c r="EA53" i="1" s="1"/>
  <c r="EB59" i="1"/>
  <c r="EC59" i="1"/>
  <c r="ED59" i="1"/>
  <c r="EE59" i="1"/>
  <c r="EE54" i="1" s="1"/>
  <c r="EE53" i="1" s="1"/>
  <c r="EF59" i="1"/>
  <c r="EG59" i="1"/>
  <c r="EH59" i="1"/>
  <c r="EI59" i="1"/>
  <c r="EI54" i="1" s="1"/>
  <c r="EI53" i="1" s="1"/>
  <c r="EJ59" i="1"/>
  <c r="EK59" i="1"/>
  <c r="EL59" i="1"/>
  <c r="EM59" i="1"/>
  <c r="EM54" i="1" s="1"/>
  <c r="EM53" i="1" s="1"/>
  <c r="EN59" i="1"/>
  <c r="EO59" i="1"/>
  <c r="EP59" i="1"/>
  <c r="EQ59" i="1"/>
  <c r="EQ54" i="1" s="1"/>
  <c r="EQ53" i="1" s="1"/>
  <c r="ER59" i="1"/>
  <c r="ES59" i="1"/>
  <c r="ET59" i="1"/>
  <c r="EU59" i="1"/>
  <c r="EU54" i="1" s="1"/>
  <c r="EU53" i="1" s="1"/>
  <c r="EV59" i="1"/>
  <c r="EW59" i="1"/>
  <c r="EX59" i="1"/>
  <c r="EY59" i="1"/>
  <c r="EY54" i="1" s="1"/>
  <c r="EY53" i="1" s="1"/>
  <c r="EZ59" i="1"/>
  <c r="FA59" i="1"/>
  <c r="FB59" i="1"/>
  <c r="FC59" i="1"/>
  <c r="FC54" i="1" s="1"/>
  <c r="FC53" i="1" s="1"/>
  <c r="FD59" i="1"/>
  <c r="FE59" i="1"/>
  <c r="FF59" i="1"/>
  <c r="FG59" i="1"/>
  <c r="FG54" i="1" s="1"/>
  <c r="FG53" i="1" s="1"/>
  <c r="FH59" i="1"/>
  <c r="FI59" i="1"/>
  <c r="FJ59" i="1"/>
  <c r="FK59" i="1"/>
  <c r="FK54" i="1" s="1"/>
  <c r="FK53" i="1" s="1"/>
  <c r="FL59" i="1"/>
  <c r="FM59" i="1"/>
  <c r="FN59" i="1"/>
  <c r="FO59" i="1"/>
  <c r="FO54" i="1" s="1"/>
  <c r="FO53" i="1" s="1"/>
  <c r="FP59" i="1"/>
  <c r="FQ59" i="1"/>
  <c r="FR59" i="1"/>
  <c r="D56" i="1"/>
  <c r="D54" i="1" s="1"/>
  <c r="D53" i="1" s="1"/>
  <c r="E56" i="1"/>
  <c r="F56" i="1"/>
  <c r="F54" i="1" s="1"/>
  <c r="F53" i="1" s="1"/>
  <c r="G56" i="1"/>
  <c r="H56" i="1"/>
  <c r="H54" i="1" s="1"/>
  <c r="H53" i="1" s="1"/>
  <c r="I56" i="1"/>
  <c r="J56" i="1"/>
  <c r="J54" i="1" s="1"/>
  <c r="J53" i="1" s="1"/>
  <c r="K56" i="1"/>
  <c r="L56" i="1"/>
  <c r="L54" i="1" s="1"/>
  <c r="L53" i="1" s="1"/>
  <c r="M56" i="1"/>
  <c r="N56" i="1"/>
  <c r="N54" i="1" s="1"/>
  <c r="N53" i="1" s="1"/>
  <c r="O56" i="1"/>
  <c r="P56" i="1"/>
  <c r="P54" i="1" s="1"/>
  <c r="P53" i="1" s="1"/>
  <c r="Q56" i="1"/>
  <c r="R56" i="1"/>
  <c r="R54" i="1" s="1"/>
  <c r="R53" i="1" s="1"/>
  <c r="S56" i="1"/>
  <c r="T56" i="1"/>
  <c r="T54" i="1" s="1"/>
  <c r="T53" i="1" s="1"/>
  <c r="U56" i="1"/>
  <c r="V56" i="1"/>
  <c r="V54" i="1" s="1"/>
  <c r="V53" i="1" s="1"/>
  <c r="W56" i="1"/>
  <c r="X56" i="1"/>
  <c r="X54" i="1" s="1"/>
  <c r="X53" i="1" s="1"/>
  <c r="Y56" i="1"/>
  <c r="Z56" i="1"/>
  <c r="Z54" i="1" s="1"/>
  <c r="Z53" i="1" s="1"/>
  <c r="AA56" i="1"/>
  <c r="AB56" i="1"/>
  <c r="AB54" i="1" s="1"/>
  <c r="AB53" i="1" s="1"/>
  <c r="AC56" i="1"/>
  <c r="AD56" i="1"/>
  <c r="AD54" i="1" s="1"/>
  <c r="AD53" i="1" s="1"/>
  <c r="AE56" i="1"/>
  <c r="AF56" i="1"/>
  <c r="AF54" i="1" s="1"/>
  <c r="AF53" i="1" s="1"/>
  <c r="AG56" i="1"/>
  <c r="AH56" i="1"/>
  <c r="AH54" i="1" s="1"/>
  <c r="AH53" i="1" s="1"/>
  <c r="AI56" i="1"/>
  <c r="AJ56" i="1"/>
  <c r="AJ54" i="1" s="1"/>
  <c r="AJ53" i="1" s="1"/>
  <c r="AK56" i="1"/>
  <c r="AL56" i="1"/>
  <c r="AL54" i="1" s="1"/>
  <c r="AL53" i="1" s="1"/>
  <c r="AM56" i="1"/>
  <c r="AN56" i="1"/>
  <c r="AN54" i="1" s="1"/>
  <c r="AN53" i="1" s="1"/>
  <c r="AO56" i="1"/>
  <c r="AP56" i="1"/>
  <c r="AP54" i="1" s="1"/>
  <c r="AP53" i="1" s="1"/>
  <c r="AQ56" i="1"/>
  <c r="AR56" i="1"/>
  <c r="AR54" i="1" s="1"/>
  <c r="AR53" i="1" s="1"/>
  <c r="AS56" i="1"/>
  <c r="AT56" i="1"/>
  <c r="AT54" i="1" s="1"/>
  <c r="AT53" i="1" s="1"/>
  <c r="AU56" i="1"/>
  <c r="AV56" i="1"/>
  <c r="AV54" i="1" s="1"/>
  <c r="AV53" i="1" s="1"/>
  <c r="AW56" i="1"/>
  <c r="AX56" i="1"/>
  <c r="AX54" i="1" s="1"/>
  <c r="AX53" i="1" s="1"/>
  <c r="AY56" i="1"/>
  <c r="AZ56" i="1"/>
  <c r="AZ54" i="1" s="1"/>
  <c r="AZ53" i="1" s="1"/>
  <c r="BA56" i="1"/>
  <c r="BB56" i="1"/>
  <c r="BB54" i="1" s="1"/>
  <c r="BB53" i="1" s="1"/>
  <c r="BC56" i="1"/>
  <c r="BD56" i="1"/>
  <c r="BD54" i="1" s="1"/>
  <c r="BD53" i="1" s="1"/>
  <c r="BE56" i="1"/>
  <c r="BF56" i="1"/>
  <c r="BF54" i="1" s="1"/>
  <c r="BF53" i="1" s="1"/>
  <c r="BG56" i="1"/>
  <c r="BH56" i="1"/>
  <c r="BH54" i="1" s="1"/>
  <c r="BH53" i="1" s="1"/>
  <c r="BI56" i="1"/>
  <c r="BJ56" i="1"/>
  <c r="BJ54" i="1" s="1"/>
  <c r="BK56" i="1"/>
  <c r="BL56" i="1"/>
  <c r="BL54" i="1" s="1"/>
  <c r="BM56" i="1"/>
  <c r="BN56" i="1"/>
  <c r="BN54" i="1" s="1"/>
  <c r="BO56" i="1"/>
  <c r="BP56" i="1"/>
  <c r="BP54" i="1" s="1"/>
  <c r="BQ56" i="1"/>
  <c r="BR56" i="1"/>
  <c r="BR54" i="1" s="1"/>
  <c r="BS56" i="1"/>
  <c r="BT56" i="1"/>
  <c r="BT54" i="1" s="1"/>
  <c r="BU56" i="1"/>
  <c r="BV56" i="1"/>
  <c r="BV54" i="1" s="1"/>
  <c r="BW56" i="1"/>
  <c r="BX56" i="1"/>
  <c r="BX54" i="1" s="1"/>
  <c r="BY56" i="1"/>
  <c r="BZ56" i="1"/>
  <c r="BZ54" i="1" s="1"/>
  <c r="CA56" i="1"/>
  <c r="CB56" i="1"/>
  <c r="CB54" i="1" s="1"/>
  <c r="CC56" i="1"/>
  <c r="CD56" i="1"/>
  <c r="CD54" i="1" s="1"/>
  <c r="CE56" i="1"/>
  <c r="CF56" i="1"/>
  <c r="CF54" i="1" s="1"/>
  <c r="CG56" i="1"/>
  <c r="CH56" i="1"/>
  <c r="CH54" i="1" s="1"/>
  <c r="CI56" i="1"/>
  <c r="CJ56" i="1"/>
  <c r="CJ54" i="1" s="1"/>
  <c r="CK56" i="1"/>
  <c r="CL56" i="1"/>
  <c r="CL54" i="1" s="1"/>
  <c r="CM56" i="1"/>
  <c r="CN56" i="1"/>
  <c r="CN54" i="1" s="1"/>
  <c r="CO56" i="1"/>
  <c r="CP56" i="1"/>
  <c r="CP54" i="1" s="1"/>
  <c r="CQ56" i="1"/>
  <c r="CR56" i="1"/>
  <c r="CR54" i="1" s="1"/>
  <c r="CS56" i="1"/>
  <c r="CT56" i="1"/>
  <c r="CT54" i="1" s="1"/>
  <c r="CU56" i="1"/>
  <c r="CV56" i="1"/>
  <c r="CV54" i="1" s="1"/>
  <c r="CW56" i="1"/>
  <c r="CX56" i="1"/>
  <c r="CX54" i="1" s="1"/>
  <c r="CY56" i="1"/>
  <c r="CZ56" i="1"/>
  <c r="CZ54" i="1" s="1"/>
  <c r="DA56" i="1"/>
  <c r="DB56" i="1"/>
  <c r="DB54" i="1" s="1"/>
  <c r="DC56" i="1"/>
  <c r="DD56" i="1"/>
  <c r="DD54" i="1" s="1"/>
  <c r="DE56" i="1"/>
  <c r="DF56" i="1"/>
  <c r="DF54" i="1" s="1"/>
  <c r="DG56" i="1"/>
  <c r="DH56" i="1"/>
  <c r="DH54" i="1" s="1"/>
  <c r="DI56" i="1"/>
  <c r="DJ56" i="1"/>
  <c r="DJ54" i="1" s="1"/>
  <c r="DK56" i="1"/>
  <c r="DL56" i="1"/>
  <c r="DL54" i="1" s="1"/>
  <c r="DM56" i="1"/>
  <c r="DN56" i="1"/>
  <c r="DN54" i="1" s="1"/>
  <c r="DO56" i="1"/>
  <c r="DP56" i="1"/>
  <c r="DP54" i="1" s="1"/>
  <c r="DQ56" i="1"/>
  <c r="DR56" i="1"/>
  <c r="DR54" i="1" s="1"/>
  <c r="DS56" i="1"/>
  <c r="DT56" i="1"/>
  <c r="DT54" i="1" s="1"/>
  <c r="DU56" i="1"/>
  <c r="DV56" i="1"/>
  <c r="DV54" i="1" s="1"/>
  <c r="DW56" i="1"/>
  <c r="DX56" i="1"/>
  <c r="DX54" i="1" s="1"/>
  <c r="DY56" i="1"/>
  <c r="DZ56" i="1"/>
  <c r="DZ54" i="1" s="1"/>
  <c r="EA56" i="1"/>
  <c r="EB56" i="1"/>
  <c r="EB54" i="1" s="1"/>
  <c r="EC56" i="1"/>
  <c r="ED56" i="1"/>
  <c r="ED54" i="1" s="1"/>
  <c r="EE56" i="1"/>
  <c r="EF56" i="1"/>
  <c r="EF54" i="1" s="1"/>
  <c r="EG56" i="1"/>
  <c r="EH56" i="1"/>
  <c r="EH54" i="1" s="1"/>
  <c r="EI56" i="1"/>
  <c r="EJ56" i="1"/>
  <c r="EJ54" i="1" s="1"/>
  <c r="EK56" i="1"/>
  <c r="EL56" i="1"/>
  <c r="EL54" i="1" s="1"/>
  <c r="EM56" i="1"/>
  <c r="EN56" i="1"/>
  <c r="EN54" i="1" s="1"/>
  <c r="EO56" i="1"/>
  <c r="EP56" i="1"/>
  <c r="EP54" i="1" s="1"/>
  <c r="EQ56" i="1"/>
  <c r="ER56" i="1"/>
  <c r="ER54" i="1" s="1"/>
  <c r="ES56" i="1"/>
  <c r="ET56" i="1"/>
  <c r="ET54" i="1" s="1"/>
  <c r="EU56" i="1"/>
  <c r="EV56" i="1"/>
  <c r="EV54" i="1" s="1"/>
  <c r="EW56" i="1"/>
  <c r="EX56" i="1"/>
  <c r="EX54" i="1" s="1"/>
  <c r="EY56" i="1"/>
  <c r="EZ56" i="1"/>
  <c r="EZ54" i="1" s="1"/>
  <c r="FA56" i="1"/>
  <c r="FB56" i="1"/>
  <c r="FB54" i="1" s="1"/>
  <c r="FC56" i="1"/>
  <c r="FD56" i="1"/>
  <c r="FD54" i="1" s="1"/>
  <c r="FE56" i="1"/>
  <c r="FF56" i="1"/>
  <c r="FF54" i="1" s="1"/>
  <c r="FG56" i="1"/>
  <c r="FH56" i="1"/>
  <c r="FH54" i="1" s="1"/>
  <c r="FI56" i="1"/>
  <c r="FJ56" i="1"/>
  <c r="FJ54" i="1" s="1"/>
  <c r="FK56" i="1"/>
  <c r="FL56" i="1"/>
  <c r="FL54" i="1" s="1"/>
  <c r="FM56" i="1"/>
  <c r="FN56" i="1"/>
  <c r="FN54" i="1" s="1"/>
  <c r="FO56" i="1"/>
  <c r="FP56" i="1"/>
  <c r="FP54" i="1" s="1"/>
  <c r="FP53" i="1" s="1"/>
  <c r="FQ56" i="1"/>
  <c r="FR56" i="1"/>
  <c r="FR54" i="1" s="1"/>
  <c r="FR53" i="1" s="1"/>
  <c r="E54" i="1"/>
  <c r="I54" i="1"/>
  <c r="M54" i="1"/>
  <c r="Q54" i="1"/>
  <c r="U54" i="1"/>
  <c r="Y54" i="1"/>
  <c r="AC54" i="1"/>
  <c r="AG54" i="1"/>
  <c r="AK54" i="1"/>
  <c r="AO54" i="1"/>
  <c r="AS54" i="1"/>
  <c r="AW54" i="1"/>
  <c r="BA54" i="1"/>
  <c r="BE54" i="1"/>
  <c r="BI54" i="1"/>
  <c r="BM54" i="1"/>
  <c r="BM53" i="1" s="1"/>
  <c r="BQ54" i="1"/>
  <c r="BQ53" i="1" s="1"/>
  <c r="BU54" i="1"/>
  <c r="BU53" i="1" s="1"/>
  <c r="BY54" i="1"/>
  <c r="BY53" i="1" s="1"/>
  <c r="CC54" i="1"/>
  <c r="CC53" i="1" s="1"/>
  <c r="CG54" i="1"/>
  <c r="CG53" i="1" s="1"/>
  <c r="CK54" i="1"/>
  <c r="CK53" i="1" s="1"/>
  <c r="CO54" i="1"/>
  <c r="CO53" i="1" s="1"/>
  <c r="CS54" i="1"/>
  <c r="CS53" i="1" s="1"/>
  <c r="CW54" i="1"/>
  <c r="CW53" i="1" s="1"/>
  <c r="DA54" i="1"/>
  <c r="DA53" i="1" s="1"/>
  <c r="DE54" i="1"/>
  <c r="DE53" i="1" s="1"/>
  <c r="DI54" i="1"/>
  <c r="DI53" i="1" s="1"/>
  <c r="DM54" i="1"/>
  <c r="DM53" i="1" s="1"/>
  <c r="DQ54" i="1"/>
  <c r="DQ53" i="1" s="1"/>
  <c r="DU54" i="1"/>
  <c r="DU53" i="1" s="1"/>
  <c r="DY54" i="1"/>
  <c r="DY53" i="1" s="1"/>
  <c r="EC54" i="1"/>
  <c r="EC53" i="1" s="1"/>
  <c r="EG54" i="1"/>
  <c r="EG53" i="1" s="1"/>
  <c r="EK54" i="1"/>
  <c r="EK53" i="1" s="1"/>
  <c r="EO54" i="1"/>
  <c r="EO53" i="1" s="1"/>
  <c r="ES54" i="1"/>
  <c r="ES53" i="1" s="1"/>
  <c r="EW54" i="1"/>
  <c r="EW53" i="1" s="1"/>
  <c r="FA54" i="1"/>
  <c r="FA53" i="1" s="1"/>
  <c r="FE54" i="1"/>
  <c r="FE53" i="1" s="1"/>
  <c r="FI54" i="1"/>
  <c r="FI53" i="1" s="1"/>
  <c r="FM54" i="1"/>
  <c r="FM53" i="1" s="1"/>
  <c r="FQ54" i="1"/>
  <c r="FQ53" i="1" s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FP51" i="1"/>
  <c r="FQ51" i="1"/>
  <c r="FR51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FR43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D5" i="1"/>
  <c r="E5" i="1"/>
  <c r="F5" i="1"/>
  <c r="F4" i="1" s="1"/>
  <c r="G5" i="1"/>
  <c r="H5" i="1"/>
  <c r="I5" i="1"/>
  <c r="J5" i="1"/>
  <c r="J4" i="1" s="1"/>
  <c r="K5" i="1"/>
  <c r="L5" i="1"/>
  <c r="M5" i="1"/>
  <c r="N5" i="1"/>
  <c r="N4" i="1" s="1"/>
  <c r="O5" i="1"/>
  <c r="P5" i="1"/>
  <c r="Q5" i="1"/>
  <c r="R5" i="1"/>
  <c r="R4" i="1" s="1"/>
  <c r="S5" i="1"/>
  <c r="T5" i="1"/>
  <c r="U5" i="1"/>
  <c r="V5" i="1"/>
  <c r="V4" i="1" s="1"/>
  <c r="W5" i="1"/>
  <c r="X5" i="1"/>
  <c r="Y5" i="1"/>
  <c r="Z5" i="1"/>
  <c r="Z4" i="1" s="1"/>
  <c r="AA5" i="1"/>
  <c r="AB5" i="1"/>
  <c r="AC5" i="1"/>
  <c r="AD5" i="1"/>
  <c r="AD4" i="1" s="1"/>
  <c r="AE5" i="1"/>
  <c r="AF5" i="1"/>
  <c r="AG5" i="1"/>
  <c r="AH5" i="1"/>
  <c r="AH4" i="1" s="1"/>
  <c r="AI5" i="1"/>
  <c r="AJ5" i="1"/>
  <c r="AK5" i="1"/>
  <c r="AL5" i="1"/>
  <c r="AL4" i="1" s="1"/>
  <c r="AM5" i="1"/>
  <c r="AN5" i="1"/>
  <c r="AO5" i="1"/>
  <c r="AP5" i="1"/>
  <c r="AP4" i="1" s="1"/>
  <c r="AQ5" i="1"/>
  <c r="AR5" i="1"/>
  <c r="AS5" i="1"/>
  <c r="AT5" i="1"/>
  <c r="AT4" i="1" s="1"/>
  <c r="AU5" i="1"/>
  <c r="AV5" i="1"/>
  <c r="AW5" i="1"/>
  <c r="AX5" i="1"/>
  <c r="AX4" i="1" s="1"/>
  <c r="AY5" i="1"/>
  <c r="AZ5" i="1"/>
  <c r="BA5" i="1"/>
  <c r="BB5" i="1"/>
  <c r="BB4" i="1" s="1"/>
  <c r="BC5" i="1"/>
  <c r="BD5" i="1"/>
  <c r="BE5" i="1"/>
  <c r="BF5" i="1"/>
  <c r="BF4" i="1" s="1"/>
  <c r="BG5" i="1"/>
  <c r="BH5" i="1"/>
  <c r="BI5" i="1"/>
  <c r="BJ5" i="1"/>
  <c r="BJ4" i="1" s="1"/>
  <c r="BK5" i="1"/>
  <c r="BL5" i="1"/>
  <c r="BM5" i="1"/>
  <c r="BN5" i="1"/>
  <c r="BN4" i="1" s="1"/>
  <c r="BO5" i="1"/>
  <c r="BP5" i="1"/>
  <c r="BQ5" i="1"/>
  <c r="BR5" i="1"/>
  <c r="BR4" i="1" s="1"/>
  <c r="BS5" i="1"/>
  <c r="BT5" i="1"/>
  <c r="BU5" i="1"/>
  <c r="BV5" i="1"/>
  <c r="BV4" i="1" s="1"/>
  <c r="BW5" i="1"/>
  <c r="BX5" i="1"/>
  <c r="BY5" i="1"/>
  <c r="BZ5" i="1"/>
  <c r="BZ4" i="1" s="1"/>
  <c r="CA5" i="1"/>
  <c r="CB5" i="1"/>
  <c r="CC5" i="1"/>
  <c r="CD5" i="1"/>
  <c r="CD4" i="1" s="1"/>
  <c r="CE5" i="1"/>
  <c r="CF5" i="1"/>
  <c r="CG5" i="1"/>
  <c r="CH5" i="1"/>
  <c r="CH4" i="1" s="1"/>
  <c r="CI5" i="1"/>
  <c r="CJ5" i="1"/>
  <c r="CK5" i="1"/>
  <c r="CL5" i="1"/>
  <c r="CL4" i="1" s="1"/>
  <c r="CM5" i="1"/>
  <c r="CN5" i="1"/>
  <c r="CO5" i="1"/>
  <c r="CP5" i="1"/>
  <c r="CP4" i="1" s="1"/>
  <c r="CQ5" i="1"/>
  <c r="CR5" i="1"/>
  <c r="CS5" i="1"/>
  <c r="CT5" i="1"/>
  <c r="CT4" i="1" s="1"/>
  <c r="CU5" i="1"/>
  <c r="CV5" i="1"/>
  <c r="CW5" i="1"/>
  <c r="CX5" i="1"/>
  <c r="CX4" i="1" s="1"/>
  <c r="CY5" i="1"/>
  <c r="CZ5" i="1"/>
  <c r="DA5" i="1"/>
  <c r="DB5" i="1"/>
  <c r="DB4" i="1" s="1"/>
  <c r="DC5" i="1"/>
  <c r="DD5" i="1"/>
  <c r="DE5" i="1"/>
  <c r="DF5" i="1"/>
  <c r="DF4" i="1" s="1"/>
  <c r="DG5" i="1"/>
  <c r="DH5" i="1"/>
  <c r="DI5" i="1"/>
  <c r="DJ5" i="1"/>
  <c r="DJ4" i="1" s="1"/>
  <c r="DK5" i="1"/>
  <c r="DL5" i="1"/>
  <c r="DM5" i="1"/>
  <c r="DN5" i="1"/>
  <c r="DN4" i="1" s="1"/>
  <c r="DO5" i="1"/>
  <c r="DP5" i="1"/>
  <c r="DQ5" i="1"/>
  <c r="DR5" i="1"/>
  <c r="DR4" i="1" s="1"/>
  <c r="DS5" i="1"/>
  <c r="DT5" i="1"/>
  <c r="DU5" i="1"/>
  <c r="DV5" i="1"/>
  <c r="DV4" i="1" s="1"/>
  <c r="DW5" i="1"/>
  <c r="DX5" i="1"/>
  <c r="DY5" i="1"/>
  <c r="DZ5" i="1"/>
  <c r="DZ4" i="1" s="1"/>
  <c r="EA5" i="1"/>
  <c r="EB5" i="1"/>
  <c r="EC5" i="1"/>
  <c r="ED5" i="1"/>
  <c r="ED4" i="1" s="1"/>
  <c r="EE5" i="1"/>
  <c r="EF5" i="1"/>
  <c r="EG5" i="1"/>
  <c r="EH5" i="1"/>
  <c r="EH4" i="1" s="1"/>
  <c r="EI5" i="1"/>
  <c r="EJ5" i="1"/>
  <c r="EK5" i="1"/>
  <c r="EL5" i="1"/>
  <c r="EL4" i="1" s="1"/>
  <c r="EM5" i="1"/>
  <c r="EN5" i="1"/>
  <c r="EO5" i="1"/>
  <c r="EP5" i="1"/>
  <c r="EP4" i="1" s="1"/>
  <c r="EQ5" i="1"/>
  <c r="ER5" i="1"/>
  <c r="ES5" i="1"/>
  <c r="ET5" i="1"/>
  <c r="ET4" i="1" s="1"/>
  <c r="EU5" i="1"/>
  <c r="EV5" i="1"/>
  <c r="EW5" i="1"/>
  <c r="EX5" i="1"/>
  <c r="EX4" i="1" s="1"/>
  <c r="EY5" i="1"/>
  <c r="EZ5" i="1"/>
  <c r="FA5" i="1"/>
  <c r="FB5" i="1"/>
  <c r="FB4" i="1" s="1"/>
  <c r="FC5" i="1"/>
  <c r="FD5" i="1"/>
  <c r="FE5" i="1"/>
  <c r="FF5" i="1"/>
  <c r="FF4" i="1" s="1"/>
  <c r="FG5" i="1"/>
  <c r="FH5" i="1"/>
  <c r="FI5" i="1"/>
  <c r="FJ5" i="1"/>
  <c r="FJ4" i="1" s="1"/>
  <c r="FK5" i="1"/>
  <c r="FL5" i="1"/>
  <c r="FM5" i="1"/>
  <c r="FN5" i="1"/>
  <c r="FN4" i="1" s="1"/>
  <c r="FO5" i="1"/>
  <c r="FP5" i="1"/>
  <c r="FQ5" i="1"/>
  <c r="FR5" i="1"/>
  <c r="FR4" i="1" s="1"/>
  <c r="C126" i="1"/>
  <c r="C124" i="1"/>
  <c r="C123" i="1"/>
  <c r="C122" i="1"/>
  <c r="C121" i="1"/>
  <c r="C116" i="1"/>
  <c r="C115" i="1"/>
  <c r="C113" i="1" s="1"/>
  <c r="C108" i="1"/>
  <c r="C107" i="1"/>
  <c r="C106" i="1"/>
  <c r="C105" i="1"/>
  <c r="C103" i="1"/>
  <c r="C100" i="1"/>
  <c r="C98" i="1"/>
  <c r="C97" i="1"/>
  <c r="C95" i="1"/>
  <c r="C93" i="1"/>
  <c r="C91" i="1"/>
  <c r="FW91" i="1" s="1"/>
  <c r="C90" i="1"/>
  <c r="C84" i="1"/>
  <c r="C83" i="1" s="1"/>
  <c r="C82" i="1"/>
  <c r="C80" i="1" s="1"/>
  <c r="C79" i="1"/>
  <c r="C78" i="1"/>
  <c r="C77" i="1"/>
  <c r="C68" i="1"/>
  <c r="C63" i="1"/>
  <c r="C62" i="1" s="1"/>
  <c r="C59" i="1"/>
  <c r="C56" i="1"/>
  <c r="C51" i="1"/>
  <c r="C49" i="1"/>
  <c r="C46" i="1"/>
  <c r="C43" i="1"/>
  <c r="C28" i="1"/>
  <c r="C24" i="1"/>
  <c r="C18" i="1"/>
  <c r="C13" i="1"/>
  <c r="C12" i="1" s="1"/>
  <c r="C8" i="1"/>
  <c r="C5" i="1"/>
  <c r="FQ4" i="1" l="1"/>
  <c r="FM4" i="1"/>
  <c r="FO4" i="1"/>
  <c r="FK4" i="1"/>
  <c r="FG4" i="1"/>
  <c r="FC4" i="1"/>
  <c r="EY4" i="1"/>
  <c r="EU4" i="1"/>
  <c r="EQ4" i="1"/>
  <c r="EM4" i="1"/>
  <c r="EI4" i="1"/>
  <c r="EE4" i="1"/>
  <c r="EA4" i="1"/>
  <c r="DW4" i="1"/>
  <c r="DS4" i="1"/>
  <c r="DO4" i="1"/>
  <c r="DK4" i="1"/>
  <c r="DG4" i="1"/>
  <c r="DC4" i="1"/>
  <c r="CY4" i="1"/>
  <c r="CU4" i="1"/>
  <c r="CQ4" i="1"/>
  <c r="CM4" i="1"/>
  <c r="CI4" i="1"/>
  <c r="CE4" i="1"/>
  <c r="CA4" i="1"/>
  <c r="BW4" i="1"/>
  <c r="BS4" i="1"/>
  <c r="BO4" i="1"/>
  <c r="BK4" i="1"/>
  <c r="BG4" i="1"/>
  <c r="BC4" i="1"/>
  <c r="AY4" i="1"/>
  <c r="AU4" i="1"/>
  <c r="AQ4" i="1"/>
  <c r="AM4" i="1"/>
  <c r="AI4" i="1"/>
  <c r="AE4" i="1"/>
  <c r="AA4" i="1"/>
  <c r="W4" i="1"/>
  <c r="S4" i="1"/>
  <c r="O4" i="1"/>
  <c r="K4" i="1"/>
  <c r="G4" i="1"/>
  <c r="FQ75" i="1"/>
  <c r="FM75" i="1"/>
  <c r="FI75" i="1"/>
  <c r="FE75" i="1"/>
  <c r="FA75" i="1"/>
  <c r="EW75" i="1"/>
  <c r="ES75" i="1"/>
  <c r="EO75" i="1"/>
  <c r="EK75" i="1"/>
  <c r="EG75" i="1"/>
  <c r="EC75" i="1"/>
  <c r="DY75" i="1"/>
  <c r="DU75" i="1"/>
  <c r="DQ75" i="1"/>
  <c r="DM75" i="1"/>
  <c r="DI75" i="1"/>
  <c r="DE75" i="1"/>
  <c r="DA75" i="1"/>
  <c r="CW75" i="1"/>
  <c r="CS75" i="1"/>
  <c r="CO75" i="1"/>
  <c r="CK75" i="1"/>
  <c r="CG75" i="1"/>
  <c r="CC75" i="1"/>
  <c r="BY75" i="1"/>
  <c r="BU75" i="1"/>
  <c r="BQ75" i="1"/>
  <c r="BM75" i="1"/>
  <c r="BI75" i="1"/>
  <c r="BE75" i="1"/>
  <c r="BA75" i="1"/>
  <c r="AW75" i="1"/>
  <c r="AS75" i="1"/>
  <c r="AO75" i="1"/>
  <c r="AK75" i="1"/>
  <c r="AG75" i="1"/>
  <c r="AC75" i="1"/>
  <c r="Y75" i="1"/>
  <c r="U75" i="1"/>
  <c r="Q75" i="1"/>
  <c r="M75" i="1"/>
  <c r="I75" i="1"/>
  <c r="E75" i="1"/>
  <c r="FI4" i="1"/>
  <c r="FE4" i="1"/>
  <c r="FA4" i="1"/>
  <c r="EW4" i="1"/>
  <c r="ES4" i="1"/>
  <c r="EO4" i="1"/>
  <c r="EK4" i="1"/>
  <c r="EG4" i="1"/>
  <c r="EC4" i="1"/>
  <c r="DY4" i="1"/>
  <c r="DU4" i="1"/>
  <c r="DQ4" i="1"/>
  <c r="DM4" i="1"/>
  <c r="DI4" i="1"/>
  <c r="DE4" i="1"/>
  <c r="DA4" i="1"/>
  <c r="CW4" i="1"/>
  <c r="CS4" i="1"/>
  <c r="CO4" i="1"/>
  <c r="CK4" i="1"/>
  <c r="CG4" i="1"/>
  <c r="CC4" i="1"/>
  <c r="BY4" i="1"/>
  <c r="BU4" i="1"/>
  <c r="BQ4" i="1"/>
  <c r="BM4" i="1"/>
  <c r="BI4" i="1"/>
  <c r="BE4" i="1"/>
  <c r="BA4" i="1"/>
  <c r="AW4" i="1"/>
  <c r="AS4" i="1"/>
  <c r="AO4" i="1"/>
  <c r="AK4" i="1"/>
  <c r="AG4" i="1"/>
  <c r="AC4" i="1"/>
  <c r="Y4" i="1"/>
  <c r="U4" i="1"/>
  <c r="Q4" i="1"/>
  <c r="M4" i="1"/>
  <c r="I4" i="1"/>
  <c r="E4" i="1"/>
  <c r="FO75" i="1"/>
  <c r="FK75" i="1"/>
  <c r="FG75" i="1"/>
  <c r="FC75" i="1"/>
  <c r="EY75" i="1"/>
  <c r="EU75" i="1"/>
  <c r="EQ75" i="1"/>
  <c r="EM75" i="1"/>
  <c r="EI75" i="1"/>
  <c r="EE75" i="1"/>
  <c r="EA75" i="1"/>
  <c r="DW75" i="1"/>
  <c r="DS75" i="1"/>
  <c r="DO75" i="1"/>
  <c r="DK75" i="1"/>
  <c r="DG75" i="1"/>
  <c r="DC75" i="1"/>
  <c r="CY75" i="1"/>
  <c r="CU75" i="1"/>
  <c r="CQ75" i="1"/>
  <c r="CM75" i="1"/>
  <c r="CI75" i="1"/>
  <c r="CE75" i="1"/>
  <c r="CA75" i="1"/>
  <c r="BW75" i="1"/>
  <c r="BS75" i="1"/>
  <c r="BO75" i="1"/>
  <c r="BK75" i="1"/>
  <c r="BG75" i="1"/>
  <c r="BC75" i="1"/>
  <c r="AY75" i="1"/>
  <c r="AU75" i="1"/>
  <c r="AQ75" i="1"/>
  <c r="AM75" i="1"/>
  <c r="AI75" i="1"/>
  <c r="AE75" i="1"/>
  <c r="AA75" i="1"/>
  <c r="W75" i="1"/>
  <c r="S75" i="1"/>
  <c r="O75" i="1"/>
  <c r="K75" i="1"/>
  <c r="G75" i="1"/>
  <c r="FP4" i="1"/>
  <c r="FL4" i="1"/>
  <c r="FH4" i="1"/>
  <c r="FD4" i="1"/>
  <c r="EZ4" i="1"/>
  <c r="EV4" i="1"/>
  <c r="ER4" i="1"/>
  <c r="EN4" i="1"/>
  <c r="EJ4" i="1"/>
  <c r="EF4" i="1"/>
  <c r="EB4" i="1"/>
  <c r="DX4" i="1"/>
  <c r="DT4" i="1"/>
  <c r="DP4" i="1"/>
  <c r="DL4" i="1"/>
  <c r="DH4" i="1"/>
  <c r="DD4" i="1"/>
  <c r="CZ4" i="1"/>
  <c r="CV4" i="1"/>
  <c r="CR4" i="1"/>
  <c r="CN4" i="1"/>
  <c r="CJ4" i="1"/>
  <c r="CF4" i="1"/>
  <c r="CB4" i="1"/>
  <c r="BX4" i="1"/>
  <c r="BT4" i="1"/>
  <c r="BP4" i="1"/>
  <c r="BL4" i="1"/>
  <c r="BH4" i="1"/>
  <c r="BD4" i="1"/>
  <c r="AZ4" i="1"/>
  <c r="AV4" i="1"/>
  <c r="AR4" i="1"/>
  <c r="AN4" i="1"/>
  <c r="AJ4" i="1"/>
  <c r="AF4" i="1"/>
  <c r="AB4" i="1"/>
  <c r="X4" i="1"/>
  <c r="T4" i="1"/>
  <c r="P4" i="1"/>
  <c r="L4" i="1"/>
  <c r="H4" i="1"/>
  <c r="D4" i="1"/>
  <c r="FN101" i="1"/>
  <c r="FJ101" i="1"/>
  <c r="FF101" i="1"/>
  <c r="FB101" i="1"/>
  <c r="EX101" i="1"/>
  <c r="ET101" i="1"/>
  <c r="EP101" i="1"/>
  <c r="EL101" i="1"/>
  <c r="EH101" i="1"/>
  <c r="ED101" i="1"/>
  <c r="DZ101" i="1"/>
  <c r="DV101" i="1"/>
  <c r="DR101" i="1"/>
  <c r="DN101" i="1"/>
  <c r="DJ101" i="1"/>
  <c r="DF101" i="1"/>
  <c r="DB101" i="1"/>
  <c r="CX101" i="1"/>
  <c r="CT101" i="1"/>
  <c r="CP101" i="1"/>
  <c r="CL101" i="1"/>
  <c r="CH101" i="1"/>
  <c r="CD101" i="1"/>
  <c r="BZ101" i="1"/>
  <c r="BV101" i="1"/>
  <c r="BR101" i="1"/>
  <c r="BN101" i="1"/>
  <c r="BJ101" i="1"/>
  <c r="BG101" i="1"/>
  <c r="BC101" i="1"/>
  <c r="AY101" i="1"/>
  <c r="AU101" i="1"/>
  <c r="AQ101" i="1"/>
  <c r="AM101" i="1"/>
  <c r="AI101" i="1"/>
  <c r="AE101" i="1"/>
  <c r="AA101" i="1"/>
  <c r="W101" i="1"/>
  <c r="S101" i="1"/>
  <c r="O101" i="1"/>
  <c r="K101" i="1"/>
  <c r="G101" i="1"/>
  <c r="FL101" i="1"/>
  <c r="FH101" i="1"/>
  <c r="FD101" i="1"/>
  <c r="EZ101" i="1"/>
  <c r="EV101" i="1"/>
  <c r="ER101" i="1"/>
  <c r="EN101" i="1"/>
  <c r="EJ101" i="1"/>
  <c r="EF101" i="1"/>
  <c r="EB101" i="1"/>
  <c r="DX101" i="1"/>
  <c r="DT101" i="1"/>
  <c r="DP101" i="1"/>
  <c r="DL101" i="1"/>
  <c r="DH101" i="1"/>
  <c r="DD101" i="1"/>
  <c r="CZ101" i="1"/>
  <c r="CV101" i="1"/>
  <c r="CR101" i="1"/>
  <c r="CN101" i="1"/>
  <c r="CJ101" i="1"/>
  <c r="CF101" i="1"/>
  <c r="CB101" i="1"/>
  <c r="BX101" i="1"/>
  <c r="BT101" i="1"/>
  <c r="BP101" i="1"/>
  <c r="BL101" i="1"/>
  <c r="BI101" i="1"/>
  <c r="BE101" i="1"/>
  <c r="BA101" i="1"/>
  <c r="AW101" i="1"/>
  <c r="AS101" i="1"/>
  <c r="AO101" i="1"/>
  <c r="AK101" i="1"/>
  <c r="AG101" i="1"/>
  <c r="AC101" i="1"/>
  <c r="Y101" i="1"/>
  <c r="U101" i="1"/>
  <c r="Q101" i="1"/>
  <c r="M101" i="1"/>
  <c r="I101" i="1"/>
  <c r="E101" i="1"/>
  <c r="FN53" i="1"/>
  <c r="FJ53" i="1"/>
  <c r="FF53" i="1"/>
  <c r="FB53" i="1"/>
  <c r="EX53" i="1"/>
  <c r="ET53" i="1"/>
  <c r="EP53" i="1"/>
  <c r="EL53" i="1"/>
  <c r="EH53" i="1"/>
  <c r="ED53" i="1"/>
  <c r="DZ53" i="1"/>
  <c r="DZ127" i="1" s="1"/>
  <c r="DV53" i="1"/>
  <c r="DR53" i="1"/>
  <c r="DR127" i="1" s="1"/>
  <c r="DN53" i="1"/>
  <c r="DJ53" i="1"/>
  <c r="DJ127" i="1" s="1"/>
  <c r="DF53" i="1"/>
  <c r="DB53" i="1"/>
  <c r="CX53" i="1"/>
  <c r="CT53" i="1"/>
  <c r="CP53" i="1"/>
  <c r="CL53" i="1"/>
  <c r="CH53" i="1"/>
  <c r="CD53" i="1"/>
  <c r="BZ53" i="1"/>
  <c r="BV53" i="1"/>
  <c r="BV127" i="1" s="1"/>
  <c r="BR53" i="1"/>
  <c r="BN53" i="1"/>
  <c r="BJ53" i="1"/>
  <c r="BG53" i="1"/>
  <c r="BG127" i="1" s="1"/>
  <c r="BC53" i="1"/>
  <c r="AY53" i="1"/>
  <c r="AY127" i="1" s="1"/>
  <c r="AU53" i="1"/>
  <c r="AQ53" i="1"/>
  <c r="AQ127" i="1" s="1"/>
  <c r="AM53" i="1"/>
  <c r="AI53" i="1"/>
  <c r="AI127" i="1" s="1"/>
  <c r="AE53" i="1"/>
  <c r="AA53" i="1"/>
  <c r="W53" i="1"/>
  <c r="S53" i="1"/>
  <c r="S127" i="1" s="1"/>
  <c r="O53" i="1"/>
  <c r="K53" i="1"/>
  <c r="K127" i="1" s="1"/>
  <c r="G53" i="1"/>
  <c r="FL53" i="1"/>
  <c r="FH53" i="1"/>
  <c r="FD53" i="1"/>
  <c r="EZ53" i="1"/>
  <c r="EV53" i="1"/>
  <c r="ER53" i="1"/>
  <c r="EN53" i="1"/>
  <c r="EN127" i="1" s="1"/>
  <c r="EJ53" i="1"/>
  <c r="EF53" i="1"/>
  <c r="EF127" i="1" s="1"/>
  <c r="EB53" i="1"/>
  <c r="DX53" i="1"/>
  <c r="DX127" i="1" s="1"/>
  <c r="DT53" i="1"/>
  <c r="DP53" i="1"/>
  <c r="DP127" i="1" s="1"/>
  <c r="DL53" i="1"/>
  <c r="DH53" i="1"/>
  <c r="DH127" i="1" s="1"/>
  <c r="DD53" i="1"/>
  <c r="CZ53" i="1"/>
  <c r="CZ127" i="1" s="1"/>
  <c r="CV53" i="1"/>
  <c r="CR53" i="1"/>
  <c r="CN53" i="1"/>
  <c r="CJ53" i="1"/>
  <c r="CJ127" i="1" s="1"/>
  <c r="CF53" i="1"/>
  <c r="CB53" i="1"/>
  <c r="BX53" i="1"/>
  <c r="BT53" i="1"/>
  <c r="BT127" i="1" s="1"/>
  <c r="BP53" i="1"/>
  <c r="BL53" i="1"/>
  <c r="BL127" i="1" s="1"/>
  <c r="BI53" i="1"/>
  <c r="BE53" i="1"/>
  <c r="BE127" i="1" s="1"/>
  <c r="BA53" i="1"/>
  <c r="AW53" i="1"/>
  <c r="AW127" i="1" s="1"/>
  <c r="AS53" i="1"/>
  <c r="AO53" i="1"/>
  <c r="AO127" i="1" s="1"/>
  <c r="AK53" i="1"/>
  <c r="AG53" i="1"/>
  <c r="AG127" i="1" s="1"/>
  <c r="AC53" i="1"/>
  <c r="Y53" i="1"/>
  <c r="Y127" i="1" s="1"/>
  <c r="U53" i="1"/>
  <c r="Q53" i="1"/>
  <c r="M53" i="1"/>
  <c r="I53" i="1"/>
  <c r="E53" i="1"/>
  <c r="EB127" i="1"/>
  <c r="DL127" i="1"/>
  <c r="FC127" i="1"/>
  <c r="DS127" i="1"/>
  <c r="DK127" i="1"/>
  <c r="CE127" i="1"/>
  <c r="EL127" i="1"/>
  <c r="CX127" i="1"/>
  <c r="CP127" i="1"/>
  <c r="CH127" i="1"/>
  <c r="BZ127" i="1"/>
  <c r="BR127" i="1"/>
  <c r="O127" i="1"/>
  <c r="DG127" i="1"/>
  <c r="CI127" i="1"/>
  <c r="DU127" i="1"/>
  <c r="DQ127" i="1"/>
  <c r="DM127" i="1"/>
  <c r="DI127" i="1"/>
  <c r="DA127" i="1"/>
  <c r="CW127" i="1"/>
  <c r="CS127" i="1"/>
  <c r="CK127" i="1"/>
  <c r="CG127" i="1"/>
  <c r="BU127" i="1"/>
  <c r="BM127" i="1"/>
  <c r="BF127" i="1"/>
  <c r="BB127" i="1"/>
  <c r="AX127" i="1"/>
  <c r="AT127" i="1"/>
  <c r="AP127" i="1"/>
  <c r="AD127" i="1"/>
  <c r="V127" i="1"/>
  <c r="R127" i="1"/>
  <c r="N127" i="1"/>
  <c r="J127" i="1"/>
  <c r="CR127" i="1"/>
  <c r="CF127" i="1"/>
  <c r="BX127" i="1"/>
  <c r="BP127" i="1"/>
  <c r="BI127" i="1"/>
  <c r="BA127" i="1"/>
  <c r="AS127" i="1"/>
  <c r="M127" i="1"/>
  <c r="DO127" i="1"/>
  <c r="CM127" i="1"/>
  <c r="X127" i="1"/>
  <c r="P127" i="1"/>
  <c r="L127" i="1"/>
  <c r="H127" i="1"/>
  <c r="D127" i="1"/>
  <c r="C120" i="1"/>
  <c r="C112" i="1"/>
  <c r="C104" i="1"/>
  <c r="C102" i="1" s="1"/>
  <c r="C54" i="1"/>
  <c r="C53" i="1" s="1"/>
  <c r="T127" i="1"/>
  <c r="BO127" i="1"/>
  <c r="E127" i="1"/>
  <c r="AM127" i="1"/>
  <c r="AU127" i="1"/>
  <c r="CQ127" i="1"/>
  <c r="CU127" i="1"/>
  <c r="CY127" i="1"/>
  <c r="DC127" i="1"/>
  <c r="DY127" i="1"/>
  <c r="AB127" i="1"/>
  <c r="AN127" i="1"/>
  <c r="AR127" i="1"/>
  <c r="BC127" i="1"/>
  <c r="AC127" i="1"/>
  <c r="DN127" i="1"/>
  <c r="CV127" i="1"/>
  <c r="DD127" i="1"/>
  <c r="F127" i="1"/>
  <c r="U127" i="1"/>
  <c r="BQ127" i="1"/>
  <c r="C4" i="1"/>
  <c r="G127" i="1"/>
  <c r="AJ127" i="1"/>
  <c r="CB127" i="1"/>
  <c r="FM127" i="1"/>
  <c r="Z127" i="1"/>
  <c r="C94" i="1"/>
  <c r="C92" i="1" s="1"/>
  <c r="DF127" i="1"/>
  <c r="C76" i="1"/>
  <c r="C75" i="1" s="1"/>
  <c r="BK127" i="1"/>
  <c r="BS127" i="1"/>
  <c r="BW127" i="1"/>
  <c r="AZ127" i="1"/>
  <c r="BD127" i="1"/>
  <c r="EC127" i="1"/>
  <c r="AA127" i="1"/>
  <c r="AE127" i="1"/>
  <c r="EA127" i="1"/>
  <c r="FW90" i="1"/>
  <c r="C89" i="1"/>
  <c r="FG127" i="1"/>
  <c r="FK127" i="1"/>
  <c r="EG127" i="1"/>
  <c r="ER127" i="1"/>
  <c r="ET127" i="1"/>
  <c r="EX127" i="1"/>
  <c r="BJ127" i="1"/>
  <c r="EI127" i="1"/>
  <c r="EP127" i="1"/>
  <c r="EE127" i="1"/>
  <c r="EZ127" i="1"/>
  <c r="EJ127" i="1"/>
  <c r="EV127" i="1"/>
  <c r="FI127" i="1"/>
  <c r="FA127" i="1"/>
  <c r="FE127" i="1"/>
  <c r="ED127" i="1"/>
  <c r="FF127" i="1"/>
  <c r="EK127" i="1"/>
  <c r="EO127" i="1"/>
  <c r="ES127" i="1"/>
  <c r="EW127" i="1"/>
  <c r="FD127" i="1"/>
  <c r="FH127" i="1"/>
  <c r="FL127" i="1"/>
  <c r="EM127" i="1"/>
  <c r="EQ127" i="1"/>
  <c r="EU127" i="1"/>
  <c r="FB127" i="1"/>
  <c r="FJ127" i="1"/>
  <c r="FN127" i="1"/>
  <c r="BN127" i="1" l="1"/>
  <c r="CT127" i="1"/>
  <c r="C101" i="1"/>
  <c r="Q127" i="1"/>
  <c r="CL127" i="1"/>
  <c r="DB127" i="1"/>
  <c r="DT127" i="1"/>
  <c r="DE127" i="1"/>
  <c r="BH127" i="1"/>
  <c r="BY127" i="1"/>
  <c r="W127" i="1"/>
  <c r="AH127" i="1"/>
  <c r="AL127" i="1"/>
  <c r="AF127" i="1"/>
  <c r="CD127" i="1"/>
  <c r="EY127" i="1"/>
  <c r="C127" i="1"/>
  <c r="EH127" i="1"/>
  <c r="CA127" i="1" l="1"/>
  <c r="FO127" i="1"/>
  <c r="FR127" i="1"/>
  <c r="AV127" i="1"/>
  <c r="AK127" i="1"/>
  <c r="I127" i="1"/>
  <c r="FS127" i="1"/>
  <c r="CN127" i="1"/>
  <c r="CO127" i="1" l="1"/>
  <c r="DV127" i="1" l="1"/>
  <c r="CC127" i="1"/>
  <c r="DW127" i="1"/>
  <c r="FP127" i="1" l="1"/>
  <c r="FQ127" i="1"/>
</calcChain>
</file>

<file path=xl/sharedStrings.xml><?xml version="1.0" encoding="utf-8"?>
<sst xmlns="http://schemas.openxmlformats.org/spreadsheetml/2006/main" count="359" uniqueCount="282">
  <si>
    <t>Nr. crt.</t>
  </si>
  <si>
    <t>DENUMIRE PROGRAM</t>
  </si>
  <si>
    <t>Credite ang. 2024</t>
  </si>
  <si>
    <t>AL IANUARIE 2024</t>
  </si>
  <si>
    <t>Diminuare reg.ian 26.02.24</t>
  </si>
  <si>
    <t>Suplim. reg.ian 26.02.24</t>
  </si>
  <si>
    <t>AL FEBR.2024</t>
  </si>
  <si>
    <t>Modificare 09.02.24</t>
  </si>
  <si>
    <t>Suplimentare 15.02.24</t>
  </si>
  <si>
    <t>Diminuare ptr.OUG15 nov+dec.23</t>
  </si>
  <si>
    <t>Suplim. Ref.2176/02.24</t>
  </si>
  <si>
    <t>Diminuare 18/3/24 reg.feb</t>
  </si>
  <si>
    <t>Suplimentare 18/3/24 reg.feb</t>
  </si>
  <si>
    <t>Suplim. 25.03.24  talas.amb</t>
  </si>
  <si>
    <t>Dimin reg.feb</t>
  </si>
  <si>
    <t>AL MARTIE</t>
  </si>
  <si>
    <t>Suplim. 06.03.2008</t>
  </si>
  <si>
    <t>Suplim. 11.03.2008</t>
  </si>
  <si>
    <t>Dimin.19/4/24 reg.mar</t>
  </si>
  <si>
    <t>Modif.reg.mar.24</t>
  </si>
  <si>
    <t>Suplim 18.04.24</t>
  </si>
  <si>
    <t>depasiri martie amb</t>
  </si>
  <si>
    <t>TRIM I</t>
  </si>
  <si>
    <t>AL APRILIE</t>
  </si>
  <si>
    <t>Modificare/suplim. 08.04.2024</t>
  </si>
  <si>
    <t>Suplim. Ref.4501/18.04.24</t>
  </si>
  <si>
    <t>Suplim.19/4/24 reg.mar</t>
  </si>
  <si>
    <t>Suplim.26.04.24</t>
  </si>
  <si>
    <t>Dimin.reg.apr</t>
  </si>
  <si>
    <t>Suplim..reg.apr</t>
  </si>
  <si>
    <t>AL MAI</t>
  </si>
  <si>
    <t>Suplim.08.05.24</t>
  </si>
  <si>
    <t>Modif.13/05/24</t>
  </si>
  <si>
    <t>Suplim.reg.apr</t>
  </si>
  <si>
    <t>Suplim/modif.28.05.24</t>
  </si>
  <si>
    <t>Dimin.BR 17.06.24</t>
  </si>
  <si>
    <t>Dimin.20.06.24 reg.mai</t>
  </si>
  <si>
    <t>Suplim.20.06.24 reg.mai</t>
  </si>
  <si>
    <t>AL IUNIE</t>
  </si>
  <si>
    <t>Diminuare 08.04.2024</t>
  </si>
  <si>
    <t>Dimin.   28.05.24</t>
  </si>
  <si>
    <t>Modif.onco 03.06.24</t>
  </si>
  <si>
    <t>Suplim.07.06.24</t>
  </si>
  <si>
    <t>Modif.BR 17.06.24</t>
  </si>
  <si>
    <t>Diminuare 20.06.24 reg.mai</t>
  </si>
  <si>
    <t>Modif.onco ref.7211/20.06.24</t>
  </si>
  <si>
    <t>Modif.onco 26.06.24</t>
  </si>
  <si>
    <t>Diminuare Reg.iun 19.07.24</t>
  </si>
  <si>
    <t>Modificare Reg.iun 19.07.24</t>
  </si>
  <si>
    <t>Suplim.iun corectie 09.09.24</t>
  </si>
  <si>
    <t>TRIM II</t>
  </si>
  <si>
    <t>SEM.I 2024</t>
  </si>
  <si>
    <t>AL IULIE</t>
  </si>
  <si>
    <t>Suplim. 15.07.24</t>
  </si>
  <si>
    <t>Suplim. Reg.iun 19.07.24</t>
  </si>
  <si>
    <t>Suplimentare 24.07.24</t>
  </si>
  <si>
    <t>Suplimentare 30.07.24</t>
  </si>
  <si>
    <t>Diminuare reg.iulie 26.08.2024</t>
  </si>
  <si>
    <t>Suplim. reg.iulie 26.08.2024</t>
  </si>
  <si>
    <t>Modif.iul corectie 09.09.24</t>
  </si>
  <si>
    <t>AL AUGUST</t>
  </si>
  <si>
    <t>Diminuare 24.07.24</t>
  </si>
  <si>
    <t>Diminuare 30.07.24</t>
  </si>
  <si>
    <t>Suplim. 05.08.24</t>
  </si>
  <si>
    <t>Suplim. 12.08.24</t>
  </si>
  <si>
    <t>Modif/Suplim. 21.08.24</t>
  </si>
  <si>
    <t>Suplim. 26.08.24 ref.9480/23.08</t>
  </si>
  <si>
    <t>Modif.28.08.24</t>
  </si>
  <si>
    <t>Diminuare reg.aug. 09.24</t>
  </si>
  <si>
    <t>Suplim.reg.aug. 09.24</t>
  </si>
  <si>
    <t>AL SEPTEMBRIE</t>
  </si>
  <si>
    <t>Dimin. 21.08.24</t>
  </si>
  <si>
    <t>Suplim. 02.09.24</t>
  </si>
  <si>
    <t>Modif.oncoCV 12.09.24</t>
  </si>
  <si>
    <t>Suplim.BR 19.09.24</t>
  </si>
  <si>
    <t>Diminuare cost volum 09.10.24</t>
  </si>
  <si>
    <t>Diminuare ref 11124/16.10.24</t>
  </si>
  <si>
    <t>Diminuare reg.sep.21.10.24</t>
  </si>
  <si>
    <t>TRIM III</t>
  </si>
  <si>
    <t>IAN-SEP.24  9 luni</t>
  </si>
  <si>
    <t>AL OCTOMBRIE</t>
  </si>
  <si>
    <t>Suplim. cost volum 09.10.24</t>
  </si>
  <si>
    <t>Suplim.15.10.24</t>
  </si>
  <si>
    <t>Suplimentare 21.10.24</t>
  </si>
  <si>
    <t>Suplimentare reg.sep.21.10.24</t>
  </si>
  <si>
    <t>Modificare  oncologie 28.10.24</t>
  </si>
  <si>
    <t>Diminuare 19.11.2024</t>
  </si>
  <si>
    <t>Diminuare reg.oct.24</t>
  </si>
  <si>
    <t>Suplim. reg.oct.24</t>
  </si>
  <si>
    <t>AL NOIEMBRIE</t>
  </si>
  <si>
    <t>Suplim.23.10.24</t>
  </si>
  <si>
    <t>Modificare 28.10.24</t>
  </si>
  <si>
    <t>Suplim. 30.10.24</t>
  </si>
  <si>
    <t>Suplim.06.11.24</t>
  </si>
  <si>
    <t>Suplim.07.11.24</t>
  </si>
  <si>
    <t>Modificare/suplim 19.11.2024</t>
  </si>
  <si>
    <t>Modif.26.11.24</t>
  </si>
  <si>
    <t>Modif.29.11.24</t>
  </si>
  <si>
    <t>Modif.13.12.2024</t>
  </si>
  <si>
    <t>Diminuare reg.nov.24</t>
  </si>
  <si>
    <t>Suplim. reg.nov.24</t>
  </si>
  <si>
    <t>AL DECEMBRIE</t>
  </si>
  <si>
    <t>Suplim.29.11.24</t>
  </si>
  <si>
    <t>Modif.20.12.2024</t>
  </si>
  <si>
    <t>Modif.24.12.2024</t>
  </si>
  <si>
    <t>TRIM IV ACT.CURENTA</t>
  </si>
  <si>
    <t>Disponibil act.curenta</t>
  </si>
  <si>
    <t>Disponibil OUG15</t>
  </si>
  <si>
    <t>ACT. CURENTA</t>
  </si>
  <si>
    <t>act.curenta</t>
  </si>
  <si>
    <t>OUG15 nov.23+rest oct.23</t>
  </si>
  <si>
    <t>OUG15 ian.24</t>
  </si>
  <si>
    <t>OUG15</t>
  </si>
  <si>
    <t>ACT.CURENTA</t>
  </si>
  <si>
    <t>OUG15/2022</t>
  </si>
  <si>
    <t>depasiri iunie</t>
  </si>
  <si>
    <t>OUG96 IUN 24</t>
  </si>
  <si>
    <t>OU96 IUL 24</t>
  </si>
  <si>
    <t>depasire sep.24</t>
  </si>
  <si>
    <t>OUG96 aug.24</t>
  </si>
  <si>
    <t>OUG96 sep.24</t>
  </si>
  <si>
    <t>OUG96 oct.24</t>
  </si>
  <si>
    <t>PN diagn.+trat. Pentru BOLI RARE</t>
  </si>
  <si>
    <t>a)</t>
  </si>
  <si>
    <t>Boli neurologice degenerative / cronice</t>
  </si>
  <si>
    <t>SP.CL.de Recuperare</t>
  </si>
  <si>
    <t>SP.CL. De Neurochirurgie</t>
  </si>
  <si>
    <t>b)</t>
  </si>
  <si>
    <t>Boli neurologice degenerative / inflam.in puseu acut</t>
  </si>
  <si>
    <t>c)</t>
  </si>
  <si>
    <t>Scleroza laterala amiotrofica - ambulator</t>
  </si>
  <si>
    <t>d)</t>
  </si>
  <si>
    <t>Hipertensiune pulmonara arteriala</t>
  </si>
  <si>
    <t>SP.PNEUMOFTIZIOLOGIE</t>
  </si>
  <si>
    <t>SP.COPII SF.MARIA</t>
  </si>
  <si>
    <t>IBVC</t>
  </si>
  <si>
    <t>e)</t>
  </si>
  <si>
    <t>Boala Fabry adulti Sp.Parhon</t>
  </si>
  <si>
    <t>Boala Fabry circuit deschis</t>
  </si>
  <si>
    <t>f)</t>
  </si>
  <si>
    <t>BOALA POMPE</t>
  </si>
  <si>
    <t>Boala Pompe - Sp.Sf.Maria</t>
  </si>
  <si>
    <t>Boala Pompe - Sp.Parhon</t>
  </si>
  <si>
    <t>g)</t>
  </si>
  <si>
    <t>MUCOVISCIDOZA - copii</t>
  </si>
  <si>
    <t>h)</t>
  </si>
  <si>
    <t>MUCOVISCIDOZA - adulti</t>
  </si>
  <si>
    <t>i)</t>
  </si>
  <si>
    <t>Epidermoliza buloasa Sp.Sf.Spiridon</t>
  </si>
  <si>
    <t>j)</t>
  </si>
  <si>
    <t>Sindromul Imunodeficienta primara</t>
  </si>
  <si>
    <t>Sp.Sf.Spiridon</t>
  </si>
  <si>
    <t>Sp.Sf.Maria</t>
  </si>
  <si>
    <t>k)</t>
  </si>
  <si>
    <t>Scleroza sistemica/ulcere digitale Sp.Recuperare</t>
  </si>
  <si>
    <t>l)</t>
  </si>
  <si>
    <t xml:space="preserve">Purpura trombocitopenica imuna cronica </t>
  </si>
  <si>
    <t>Purpura tromb.ambulator</t>
  </si>
  <si>
    <t>m)</t>
  </si>
  <si>
    <t>Fibroza pulmonara idiopatica- ambulator</t>
  </si>
  <si>
    <t>n)</t>
  </si>
  <si>
    <t>Angioedem Ereditar</t>
  </si>
  <si>
    <t>o)</t>
  </si>
  <si>
    <t>Sindrom Prader Willi</t>
  </si>
  <si>
    <t>p)</t>
  </si>
  <si>
    <t>Distrofie musculară Duchenne</t>
  </si>
  <si>
    <t>r)</t>
  </si>
  <si>
    <t>Neuropatie optica ereditara Leber</t>
  </si>
  <si>
    <t>s)</t>
  </si>
  <si>
    <t>Afibrinogenemie Sf.Spiridon</t>
  </si>
  <si>
    <t>t)</t>
  </si>
  <si>
    <t>Osteogeneza imperfecta Sp.Sf.Maria</t>
  </si>
  <si>
    <t>u)</t>
  </si>
  <si>
    <t>Hiperfenilalaninemie- Sp.Sf.Maria</t>
  </si>
  <si>
    <t>v)</t>
  </si>
  <si>
    <t>Limfangioleiomiomatoza</t>
  </si>
  <si>
    <t>w)</t>
  </si>
  <si>
    <t>Scleroza tuberoasa - Sp.Parhon</t>
  </si>
  <si>
    <t>x)</t>
  </si>
  <si>
    <t>Hemoglobinurie paroxistica noct.Sp.Sf.Spiridon</t>
  </si>
  <si>
    <t>y)</t>
  </si>
  <si>
    <t xml:space="preserve">Sindrom hemolitic uremic atipic (SHUa) </t>
  </si>
  <si>
    <t xml:space="preserve"> Sp.Sf.Maria</t>
  </si>
  <si>
    <t xml:space="preserve"> Sp.Parhon</t>
  </si>
  <si>
    <t>z)</t>
  </si>
  <si>
    <t xml:space="preserve">Amiloidoza cu transtiretina </t>
  </si>
  <si>
    <t>IBCV</t>
  </si>
  <si>
    <t>Atrofie musculara spinala-Sp.Oblu</t>
  </si>
  <si>
    <t>Deficit de sfingomielinaza acisa Sp Sf.Maria</t>
  </si>
  <si>
    <t>PN de tratament al bolilor neurologice</t>
  </si>
  <si>
    <t>PN de trat.al hemofiliei si talasemiei :</t>
  </si>
  <si>
    <t>* HEMOFILIE FARA INHIBITORI</t>
  </si>
  <si>
    <t>hemofilie substitutie profilactica intermitenta / scurta durata - Sf.Spiridon</t>
  </si>
  <si>
    <t>Hemofilie substitutie profilactica continua</t>
  </si>
  <si>
    <t>Hemofilie substitutie profilactica continua - Sf.Maria</t>
  </si>
  <si>
    <t>Hemofilie substitutie profilactica continua - Sp.Sf.Spiridon</t>
  </si>
  <si>
    <t>hemofilie tratament "on demand"</t>
  </si>
  <si>
    <t>Sp.de Copii Sf.Maria</t>
  </si>
  <si>
    <t>* HEMOFILIE CU INHIBITORI</t>
  </si>
  <si>
    <t>hemof-trat. de oprire a sangerarilor</t>
  </si>
  <si>
    <t>hemofilie cu inhib,trat. de oprire a sangerarilor - Sf.Spiridon</t>
  </si>
  <si>
    <t>hemofilie cu inhib.-trat. de oprire a sangerarilor - Sf.Maria</t>
  </si>
  <si>
    <t>hemofilie cu inhib.-profilaxie continua- Sf.Maria</t>
  </si>
  <si>
    <t>hemofilie cong. cu inhibitori - profilaxia sec. pe termen scurt / intermitenta - Sf.Spiridon</t>
  </si>
  <si>
    <t>hemofilie cu interv.chirurg./ortopedice</t>
  </si>
  <si>
    <t>hemof. interv.chirurg./ortop. Sf.Maria</t>
  </si>
  <si>
    <t>hemof.interv.chirurg./ortop. Sf.Spiridon</t>
  </si>
  <si>
    <t>hemof. dobandita clin. manifesta - Sp.Sf.Spiridon</t>
  </si>
  <si>
    <t>Deficit cong.factor VII Sp.Sf.Spiridon</t>
  </si>
  <si>
    <t>talasemie - Sf.Maria</t>
  </si>
  <si>
    <t>talasemie - ambulator</t>
  </si>
  <si>
    <t>Programul national de diabet zaharat:</t>
  </si>
  <si>
    <t xml:space="preserve"> ambulatoriu</t>
  </si>
  <si>
    <t>ADO</t>
  </si>
  <si>
    <t xml:space="preserve">insuline </t>
  </si>
  <si>
    <t>insuline + ADO</t>
  </si>
  <si>
    <t>spital</t>
  </si>
  <si>
    <t>insuline Spital Sf.Spiridon</t>
  </si>
  <si>
    <t>insuline Spital Sf.Maria</t>
  </si>
  <si>
    <t>PN boli endocrine:</t>
  </si>
  <si>
    <t>Spital Sf.Spiridon</t>
  </si>
  <si>
    <t>Osteoporoza</t>
  </si>
  <si>
    <t>Gusa prin carenta de iod</t>
  </si>
  <si>
    <t>Gusa prin tireomegalie - prolif.maligna</t>
  </si>
  <si>
    <t>IRO- Gusa - prolif.maligna</t>
  </si>
  <si>
    <t>PN transplant org.,tes.celule</t>
  </si>
  <si>
    <t xml:space="preserve"> ambulatoriu- stare postransplant</t>
  </si>
  <si>
    <t>Transplant hepatic - recidiva hep.cronica - Sp.Sf.Spiridon</t>
  </si>
  <si>
    <t>Subprogram trat. afectiuni oncologice</t>
  </si>
  <si>
    <t>spitale</t>
  </si>
  <si>
    <t>Institutul Oncologic</t>
  </si>
  <si>
    <t>Centrul de oncologie EUROCLINIC</t>
  </si>
  <si>
    <t>Spital Sf.Maria</t>
  </si>
  <si>
    <t>MNT HEALTHCARE EUROPE</t>
  </si>
  <si>
    <t>ELYTIS HOSPITAL</t>
  </si>
  <si>
    <t>CAR-T IRO</t>
  </si>
  <si>
    <t>Sume pentru contracte COST VOLUM</t>
  </si>
  <si>
    <t>Oncologie Cost Volum</t>
  </si>
  <si>
    <t>Subpr. bolnavi afect.oncol. ambulator</t>
  </si>
  <si>
    <t>COST VOLUM SPITAL onco</t>
  </si>
  <si>
    <t>PN boli rare - purp.tromb. imuna cronica -  Sp.Sf.Spiridon</t>
  </si>
  <si>
    <t>PN boli rare - purp.trombocitopenica imuna cronica - Sp.Sf.Maria</t>
  </si>
  <si>
    <t>PN boli rare -HTAP- Sp.Pneumoft</t>
  </si>
  <si>
    <t>PN boli rare- medicamente incluse conditionat :</t>
  </si>
  <si>
    <t>Med.incl.conditionat-purpura trombocit CV</t>
  </si>
  <si>
    <t>Med.incl.conditionat-hemofilie CV</t>
  </si>
  <si>
    <t>Sp.Sf.Maria - med.incl.conditionat hemofilie CV</t>
  </si>
  <si>
    <t>PN boli rare-mucoviscidoza ambulator</t>
  </si>
  <si>
    <t>PN trat. boli neuro.-Sp.Recuperare</t>
  </si>
  <si>
    <t>Subprogramul de tratament al tulburarii depresive majore _Sp.Municipal Pascani</t>
  </si>
  <si>
    <t>Program national de supleere a functiei renale la bolnavi cu insuficienta renala cronica</t>
  </si>
  <si>
    <t>Fresenius Nefocare Romania Iasi I</t>
  </si>
  <si>
    <t>Fresenius Nefocare Romania Iasi II</t>
  </si>
  <si>
    <t>VITAL MEDICAL CENTER MEMORY</t>
  </si>
  <si>
    <t>WHITE CROSS - Centrul de dializa Verde clinic</t>
  </si>
  <si>
    <t>Spitalul clinic de urgenta ptr.copii Sf.Maria</t>
  </si>
  <si>
    <t xml:space="preserve">Spitalul clinic Dr.C.I.Parhon </t>
  </si>
  <si>
    <t>TOTAL GENERAL MEDICAM.</t>
  </si>
  <si>
    <t>VALORI DE CONTRACT MEDICAMENTE PNS 2024 (SERVICII IANUARIE-NOIEMBRIE 2024)</t>
  </si>
  <si>
    <t>din care beneficiari OUG962024</t>
  </si>
  <si>
    <t>OUG96 OCT.23</t>
  </si>
  <si>
    <t>OUG96 dec.23</t>
  </si>
  <si>
    <t>OUG96 feb.24</t>
  </si>
  <si>
    <t>OUG96 mar.24</t>
  </si>
  <si>
    <t>OUG96 apr.24</t>
  </si>
  <si>
    <t>OUG96 mai 24</t>
  </si>
  <si>
    <t>AL dec.23 (depasiri)</t>
  </si>
  <si>
    <t>Trim I beneficiari OUG96/2022</t>
  </si>
  <si>
    <t>VAL.CONTRACT MARTIE</t>
  </si>
  <si>
    <t>VAL.CONTRACT APRILIE</t>
  </si>
  <si>
    <t>VAL.CONTRACT MAI</t>
  </si>
  <si>
    <t>VAL.CONTRACT IUNIE</t>
  </si>
  <si>
    <t>VAL.CONTRACT IULIE</t>
  </si>
  <si>
    <t>VAL.CONTRACT AUGUST</t>
  </si>
  <si>
    <t>VAL.CONTRACT SEPTEMBRIE</t>
  </si>
  <si>
    <t xml:space="preserve">VAL.CONTRACT OCTOMBRIE </t>
  </si>
  <si>
    <t>VAL.CONTRACT NOIEMBRIE</t>
  </si>
  <si>
    <t>VAL.CONTRACT DECEMBRIE</t>
  </si>
  <si>
    <t>VAL.CONTRACT AN 2024</t>
  </si>
  <si>
    <t>VAL.CONTRACT OUG96 2024</t>
  </si>
  <si>
    <t xml:space="preserve">VAL.CONTRACT IANUARIE </t>
  </si>
  <si>
    <t>VAL.CONTRACT FEBR.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</si>
</sst>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10"/>
      <name val="Arial"/>
      <family val="2"/>
    </font>
    <font>
      <sz val="11"/>
      <color theme="5"/>
      <name val="Calibri"/>
      <family val="2"/>
      <scheme val="minor"/>
    </font>
    <font>
      <b/>
      <sz val="8"/>
      <color theme="3"/>
      <name val="Arial"/>
      <family val="2"/>
    </font>
    <font>
      <b/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i/>
      <sz val="8"/>
      <color theme="3"/>
      <name val="Arial"/>
      <family val="2"/>
    </font>
    <font>
      <b/>
      <i/>
      <sz val="10"/>
      <color theme="3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89">
    <xf numFmtId="0" fontId="0" fillId="0" borderId="0" xfId="0"/>
    <xf numFmtId="4" fontId="1" fillId="2" borderId="0" xfId="0" applyNumberFormat="1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 wrapText="1"/>
    </xf>
    <xf numFmtId="4" fontId="0" fillId="0" borderId="0" xfId="0" applyNumberFormat="1"/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3" fillId="2" borderId="8" xfId="0" applyNumberFormat="1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 wrapText="1"/>
    </xf>
    <xf numFmtId="4" fontId="8" fillId="0" borderId="0" xfId="0" applyNumberFormat="1" applyFont="1"/>
    <xf numFmtId="3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vertical="center"/>
    </xf>
    <xf numFmtId="0" fontId="11" fillId="0" borderId="0" xfId="0" applyFont="1"/>
    <xf numFmtId="4" fontId="11" fillId="0" borderId="0" xfId="0" applyNumberFormat="1" applyFont="1"/>
    <xf numFmtId="3" fontId="7" fillId="5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/>
    </xf>
    <xf numFmtId="3" fontId="12" fillId="5" borderId="1" xfId="1" applyNumberFormat="1" applyFont="1" applyFill="1" applyBorder="1" applyAlignment="1">
      <alignment horizontal="left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vertical="center"/>
    </xf>
    <xf numFmtId="4" fontId="14" fillId="5" borderId="1" xfId="0" applyNumberFormat="1" applyFont="1" applyFill="1" applyBorder="1" applyAlignment="1">
      <alignment vertical="center"/>
    </xf>
    <xf numFmtId="0" fontId="16" fillId="0" borderId="0" xfId="0" applyFont="1"/>
    <xf numFmtId="4" fontId="16" fillId="0" borderId="0" xfId="0" applyNumberFormat="1" applyFont="1"/>
    <xf numFmtId="3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vertical="center" wrapText="1"/>
    </xf>
    <xf numFmtId="4" fontId="4" fillId="7" borderId="1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vertical="center" wrapText="1"/>
    </xf>
    <xf numFmtId="4" fontId="4" fillId="4" borderId="0" xfId="0" applyNumberFormat="1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vertical="center" wrapText="1"/>
    </xf>
    <xf numFmtId="4" fontId="4" fillId="3" borderId="9" xfId="0" applyNumberFormat="1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0" fillId="2" borderId="0" xfId="0" applyNumberFormat="1" applyFill="1"/>
    <xf numFmtId="0" fontId="0" fillId="2" borderId="0" xfId="0" applyFill="1"/>
    <xf numFmtId="4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 wrapText="1"/>
    </xf>
    <xf numFmtId="4" fontId="17" fillId="0" borderId="0" xfId="0" applyNumberFormat="1" applyFont="1" applyFill="1" applyAlignment="1">
      <alignment vertical="center" wrapText="1"/>
    </xf>
    <xf numFmtId="0" fontId="18" fillId="0" borderId="0" xfId="0" applyFont="1" applyAlignment="1">
      <alignment vertical="center"/>
    </xf>
    <xf numFmtId="4" fontId="3" fillId="0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373"/>
  <sheetViews>
    <sheetView tabSelected="1" topLeftCell="BI1" workbookViewId="0">
      <selection activeCell="W3" sqref="W3"/>
    </sheetView>
  </sheetViews>
  <sheetFormatPr defaultRowHeight="15" outlineLevelRow="1" outlineLevelCol="1" x14ac:dyDescent="0.25"/>
  <cols>
    <col min="1" max="1" width="4.7109375" style="88" customWidth="1"/>
    <col min="2" max="2" width="36.7109375" style="85" customWidth="1"/>
    <col min="3" max="3" width="14.140625" style="85" hidden="1" customWidth="1" outlineLevel="1"/>
    <col min="4" max="4" width="11.7109375" style="85" hidden="1" customWidth="1" outlineLevel="1"/>
    <col min="5" max="5" width="12.85546875" style="85" hidden="1" customWidth="1" outlineLevel="1"/>
    <col min="6" max="6" width="12.5703125" hidden="1" customWidth="1" outlineLevel="1"/>
    <col min="7" max="7" width="11.42578125" hidden="1" customWidth="1" outlineLevel="1"/>
    <col min="8" max="8" width="10.85546875" style="85" customWidth="1" collapsed="1"/>
    <col min="9" max="9" width="12.42578125" style="85" customWidth="1"/>
    <col min="10" max="10" width="11.7109375" customWidth="1"/>
    <col min="11" max="11" width="13.140625" hidden="1" customWidth="1" outlineLevel="1"/>
    <col min="12" max="12" width="10.5703125" hidden="1" customWidth="1" outlineLevel="1"/>
    <col min="13" max="13" width="9.5703125" hidden="1" customWidth="1" outlineLevel="1"/>
    <col min="14" max="14" width="10" hidden="1" customWidth="1" outlineLevel="1"/>
    <col min="15" max="15" width="12.5703125" hidden="1" customWidth="1" outlineLevel="1"/>
    <col min="16" max="16" width="11.7109375" hidden="1" customWidth="1" outlineLevel="1"/>
    <col min="17" max="17" width="10" hidden="1" customWidth="1" outlineLevel="1"/>
    <col min="18" max="18" width="12.85546875" hidden="1" customWidth="1" outlineLevel="1"/>
    <col min="19" max="19" width="12.5703125" hidden="1" customWidth="1" outlineLevel="1"/>
    <col min="20" max="22" width="11" hidden="1" customWidth="1" outlineLevel="1"/>
    <col min="23" max="23" width="13.85546875" customWidth="1" collapsed="1"/>
    <col min="24" max="25" width="11" style="85" customWidth="1"/>
    <col min="26" max="26" width="13.7109375" style="85" hidden="1" customWidth="1" outlineLevel="1"/>
    <col min="27" max="27" width="11.7109375" style="85" hidden="1" customWidth="1" outlineLevel="1"/>
    <col min="28" max="28" width="12.5703125" style="85" hidden="1" customWidth="1" outlineLevel="1"/>
    <col min="29" max="29" width="12.85546875" hidden="1" customWidth="1" outlineLevel="1"/>
    <col min="30" max="33" width="12.5703125" hidden="1" customWidth="1" outlineLevel="1"/>
    <col min="34" max="34" width="13.28515625" style="85" customWidth="1" collapsed="1"/>
    <col min="35" max="35" width="11.140625" customWidth="1"/>
    <col min="36" max="36" width="12.5703125" hidden="1" customWidth="1" outlineLevel="1"/>
    <col min="37" max="37" width="14.140625" style="85" hidden="1" customWidth="1" outlineLevel="1"/>
    <col min="38" max="38" width="11.7109375" style="85" hidden="1" customWidth="1" outlineLevel="1"/>
    <col min="39" max="39" width="12.7109375" style="85" hidden="1" customWidth="1" outlineLevel="1"/>
    <col min="40" max="40" width="15" hidden="1" customWidth="1" outlineLevel="1"/>
    <col min="41" max="41" width="11.7109375" hidden="1" customWidth="1" outlineLevel="1"/>
    <col min="42" max="46" width="12.5703125" hidden="1" customWidth="1" outlineLevel="1"/>
    <col min="47" max="47" width="11.85546875" customWidth="1" collapsed="1"/>
    <col min="48" max="48" width="12.5703125" style="85" customWidth="1"/>
    <col min="49" max="49" width="10.28515625" customWidth="1"/>
    <col min="50" max="50" width="12.7109375" style="85" hidden="1" customWidth="1" outlineLevel="1"/>
    <col min="51" max="59" width="12.5703125" hidden="1" customWidth="1" outlineLevel="1"/>
    <col min="60" max="60" width="12.7109375" style="85" customWidth="1" collapsed="1"/>
    <col min="61" max="61" width="10" customWidth="1"/>
    <col min="62" max="62" width="12.7109375" style="85" hidden="1" customWidth="1" outlineLevel="1"/>
    <col min="63" max="63" width="11.42578125" hidden="1" customWidth="1" outlineLevel="1"/>
    <col min="64" max="66" width="12.5703125" hidden="1" customWidth="1" outlineLevel="1"/>
    <col min="67" max="67" width="12.7109375" hidden="1" customWidth="1" outlineLevel="1"/>
    <col min="68" max="68" width="12.5703125" hidden="1" customWidth="1" outlineLevel="1"/>
    <col min="69" max="69" width="11.42578125" hidden="1" customWidth="1" outlineLevel="1"/>
    <col min="70" max="71" width="12.5703125" hidden="1" customWidth="1" outlineLevel="1"/>
    <col min="72" max="76" width="12.85546875" hidden="1" customWidth="1" outlineLevel="1"/>
    <col min="77" max="77" width="12.7109375" style="85" customWidth="1" collapsed="1"/>
    <col min="78" max="78" width="10.7109375" customWidth="1"/>
    <col min="79" max="79" width="13.42578125" style="85" hidden="1" customWidth="1" outlineLevel="1"/>
    <col min="80" max="80" width="10.140625" hidden="1" customWidth="1" outlineLevel="1"/>
    <col min="81" max="81" width="13.7109375" hidden="1" customWidth="1" outlineLevel="1"/>
    <col min="82" max="82" width="11.85546875" hidden="1" customWidth="1" outlineLevel="1"/>
    <col min="83" max="83" width="12.7109375" style="85" hidden="1" customWidth="1" outlineLevel="1"/>
    <col min="84" max="84" width="11.7109375" hidden="1" customWidth="1" outlineLevel="1"/>
    <col min="85" max="85" width="12.85546875" hidden="1" customWidth="1" outlineLevel="1"/>
    <col min="86" max="86" width="12.42578125" hidden="1" customWidth="1" outlineLevel="1"/>
    <col min="87" max="88" width="12" hidden="1" customWidth="1" outlineLevel="1"/>
    <col min="89" max="89" width="12.5703125" hidden="1" customWidth="1" outlineLevel="1"/>
    <col min="90" max="90" width="12" hidden="1" customWidth="1" outlineLevel="1"/>
    <col min="91" max="91" width="12.85546875" hidden="1" customWidth="1" outlineLevel="1"/>
    <col min="92" max="92" width="11.42578125" customWidth="1" collapsed="1"/>
    <col min="93" max="93" width="12.7109375" style="85" customWidth="1"/>
    <col min="94" max="94" width="10.140625" customWidth="1"/>
    <col min="95" max="95" width="12.7109375" style="85" hidden="1" customWidth="1" outlineLevel="1"/>
    <col min="96" max="96" width="12.85546875" hidden="1" customWidth="1" outlineLevel="1"/>
    <col min="97" max="97" width="10.7109375" hidden="1" customWidth="1" outlineLevel="1"/>
    <col min="98" max="98" width="10.28515625" hidden="1" customWidth="1" outlineLevel="1"/>
    <col min="99" max="99" width="10.7109375" hidden="1" customWidth="1" outlineLevel="1"/>
    <col min="100" max="100" width="9.42578125" hidden="1" customWidth="1" outlineLevel="1"/>
    <col min="101" max="101" width="11.140625" hidden="1" customWidth="1" outlineLevel="1"/>
    <col min="102" max="102" width="10.42578125" hidden="1" customWidth="1" outlineLevel="1"/>
    <col min="103" max="103" width="12" hidden="1" customWidth="1" outlineLevel="1"/>
    <col min="104" max="104" width="12.5703125" hidden="1" customWidth="1" outlineLevel="1"/>
    <col min="105" max="105" width="12" hidden="1" customWidth="1" outlineLevel="1"/>
    <col min="106" max="106" width="11.140625" hidden="1" customWidth="1" outlineLevel="1"/>
    <col min="107" max="107" width="13" hidden="1" customWidth="1" outlineLevel="1"/>
    <col min="108" max="108" width="11.140625" hidden="1" customWidth="1" outlineLevel="1"/>
    <col min="109" max="109" width="12.7109375" style="85" customWidth="1" collapsed="1"/>
    <col min="110" max="110" width="10.140625" customWidth="1"/>
    <col min="111" max="111" width="12.7109375" style="85" hidden="1" customWidth="1" outlineLevel="1"/>
    <col min="112" max="113" width="10.7109375" hidden="1" customWidth="1" outlineLevel="1"/>
    <col min="114" max="115" width="11.5703125" hidden="1" customWidth="1" outlineLevel="1"/>
    <col min="116" max="116" width="13" hidden="1" customWidth="1" outlineLevel="1"/>
    <col min="117" max="117" width="11.85546875" hidden="1" customWidth="1" outlineLevel="1"/>
    <col min="118" max="118" width="13" hidden="1" customWidth="1" outlineLevel="1"/>
    <col min="119" max="119" width="11.140625" hidden="1" customWidth="1" outlineLevel="1"/>
    <col min="120" max="121" width="11.85546875" hidden="1" customWidth="1" outlineLevel="1"/>
    <col min="122" max="122" width="9.42578125" hidden="1" customWidth="1" outlineLevel="1"/>
    <col min="123" max="123" width="12.42578125" hidden="1" customWidth="1" outlineLevel="1"/>
    <col min="124" max="124" width="12.7109375" style="85" customWidth="1" collapsed="1"/>
    <col min="125" max="125" width="11.42578125" customWidth="1"/>
    <col min="126" max="126" width="13.5703125" style="85" hidden="1" customWidth="1" outlineLevel="1"/>
    <col min="127" max="127" width="14.140625" hidden="1" customWidth="1" outlineLevel="1"/>
    <col min="128" max="128" width="12.5703125" hidden="1" customWidth="1" outlineLevel="1"/>
    <col min="129" max="129" width="10.42578125" hidden="1" customWidth="1" outlineLevel="1"/>
    <col min="130" max="130" width="10.5703125" hidden="1" customWidth="1" outlineLevel="1"/>
    <col min="131" max="131" width="9.42578125" hidden="1" customWidth="1" outlineLevel="1"/>
    <col min="132" max="132" width="12.5703125" hidden="1" customWidth="1" outlineLevel="1"/>
    <col min="133" max="133" width="10.7109375" hidden="1" customWidth="1" outlineLevel="1"/>
    <col min="134" max="134" width="10.42578125" hidden="1" customWidth="1" outlineLevel="1"/>
    <col min="135" max="135" width="12.7109375" hidden="1" customWidth="1" outlineLevel="1"/>
    <col min="136" max="136" width="10" hidden="1" customWidth="1" outlineLevel="1"/>
    <col min="137" max="137" width="9" customWidth="1" collapsed="1"/>
    <col min="138" max="138" width="12.7109375" customWidth="1"/>
    <col min="139" max="139" width="10.42578125" customWidth="1"/>
    <col min="140" max="140" width="11.85546875" hidden="1" customWidth="1" outlineLevel="1"/>
    <col min="141" max="141" width="12.85546875" hidden="1" customWidth="1" outlineLevel="1"/>
    <col min="142" max="142" width="10.140625" hidden="1" customWidth="1" outlineLevel="1"/>
    <col min="143" max="143" width="13.140625" hidden="1" customWidth="1" outlineLevel="1"/>
    <col min="144" max="144" width="10.28515625" hidden="1" customWidth="1" outlineLevel="1"/>
    <col min="145" max="145" width="12.140625" hidden="1" customWidth="1" outlineLevel="1"/>
    <col min="146" max="146" width="11.42578125" hidden="1" customWidth="1" outlineLevel="1"/>
    <col min="147" max="147" width="12.42578125" hidden="1" customWidth="1" outlineLevel="1"/>
    <col min="148" max="148" width="12.7109375" hidden="1" customWidth="1" outlineLevel="1"/>
    <col min="149" max="149" width="10.140625" hidden="1" customWidth="1" outlineLevel="1"/>
    <col min="150" max="150" width="11" hidden="1" customWidth="1" outlineLevel="1"/>
    <col min="151" max="151" width="12.42578125" hidden="1" customWidth="1" outlineLevel="1"/>
    <col min="152" max="152" width="11.140625" hidden="1" customWidth="1" outlineLevel="1"/>
    <col min="153" max="153" width="13.28515625" hidden="1" customWidth="1" outlineLevel="1"/>
    <col min="154" max="154" width="11.140625" hidden="1" customWidth="1" outlineLevel="1"/>
    <col min="155" max="155" width="14.140625" customWidth="1" collapsed="1"/>
    <col min="156" max="156" width="10.42578125" customWidth="1"/>
    <col min="157" max="157" width="12.140625" hidden="1" customWidth="1" outlineLevel="1"/>
    <col min="158" max="158" width="12.5703125" hidden="1" customWidth="1" outlineLevel="1"/>
    <col min="159" max="159" width="10.42578125" hidden="1" customWidth="1" outlineLevel="1"/>
    <col min="160" max="160" width="13.5703125" hidden="1" customWidth="1" outlineLevel="1"/>
    <col min="161" max="161" width="10.42578125" hidden="1" customWidth="1" outlineLevel="1"/>
    <col min="162" max="162" width="10.140625" hidden="1" customWidth="1" outlineLevel="1"/>
    <col min="163" max="164" width="11.140625" hidden="1" customWidth="1" outlineLevel="1"/>
    <col min="165" max="165" width="13.28515625" hidden="1" customWidth="1" outlineLevel="1"/>
    <col min="166" max="167" width="11.140625" hidden="1" customWidth="1" outlineLevel="1"/>
    <col min="168" max="168" width="12.7109375" hidden="1" customWidth="1" outlineLevel="1"/>
    <col min="169" max="169" width="12.5703125" customWidth="1" collapsed="1"/>
    <col min="170" max="170" width="12.28515625" customWidth="1"/>
    <col min="171" max="171" width="14" hidden="1" customWidth="1" outlineLevel="1"/>
    <col min="172" max="172" width="14.5703125" customWidth="1" collapsed="1"/>
    <col min="173" max="173" width="11.7109375" hidden="1" customWidth="1" outlineLevel="1"/>
    <col min="174" max="174" width="12.28515625" customWidth="1" collapsed="1"/>
    <col min="175" max="175" width="10.85546875" hidden="1" customWidth="1" outlineLevel="1"/>
    <col min="176" max="176" width="14" customWidth="1" collapsed="1"/>
    <col min="177" max="178" width="11.140625" customWidth="1"/>
    <col min="179" max="179" width="13.85546875" bestFit="1" customWidth="1"/>
    <col min="180" max="180" width="16.42578125" customWidth="1"/>
  </cols>
  <sheetData>
    <row r="1" spans="1:180" ht="28.5" customHeight="1" x14ac:dyDescent="0.25">
      <c r="A1" s="1" t="s">
        <v>258</v>
      </c>
      <c r="B1" s="1"/>
      <c r="C1" s="2"/>
      <c r="D1" s="2"/>
      <c r="E1" s="3"/>
      <c r="H1" s="2"/>
      <c r="I1" s="3"/>
      <c r="X1" s="2"/>
      <c r="Y1" s="2"/>
      <c r="Z1" s="2"/>
      <c r="AA1" s="2"/>
      <c r="AB1" s="2"/>
      <c r="AH1" s="2"/>
      <c r="AK1" s="2"/>
      <c r="AL1" s="2"/>
      <c r="AM1" s="2"/>
      <c r="AV1" s="2"/>
      <c r="AX1" s="2"/>
      <c r="BH1" s="2"/>
      <c r="BJ1" s="2"/>
      <c r="BY1" s="2"/>
      <c r="CA1" s="2"/>
      <c r="CE1" s="2"/>
      <c r="CO1" s="2"/>
      <c r="CQ1" s="2"/>
      <c r="DE1" s="2"/>
      <c r="DG1" s="2"/>
      <c r="DT1" s="2"/>
      <c r="DV1" s="2"/>
    </row>
    <row r="2" spans="1:180" ht="22.5" x14ac:dyDescent="0.25">
      <c r="A2" s="5" t="s">
        <v>0</v>
      </c>
      <c r="B2" s="5" t="s">
        <v>1</v>
      </c>
      <c r="C2" s="5" t="s">
        <v>2</v>
      </c>
      <c r="D2" s="5" t="s">
        <v>259</v>
      </c>
      <c r="E2" s="6" t="s">
        <v>3</v>
      </c>
      <c r="F2" s="7" t="s">
        <v>4</v>
      </c>
      <c r="G2" s="7" t="s">
        <v>5</v>
      </c>
      <c r="H2" s="5" t="s">
        <v>280</v>
      </c>
      <c r="I2" s="5"/>
      <c r="J2" s="5"/>
      <c r="K2" s="5" t="s">
        <v>6</v>
      </c>
      <c r="L2" s="5" t="s">
        <v>7</v>
      </c>
      <c r="M2" s="5" t="s">
        <v>8</v>
      </c>
      <c r="N2" s="5" t="s">
        <v>9</v>
      </c>
      <c r="O2" s="7" t="s">
        <v>5</v>
      </c>
      <c r="P2" s="7" t="s">
        <v>4</v>
      </c>
      <c r="Q2" s="7" t="s">
        <v>10</v>
      </c>
      <c r="R2" s="7" t="s">
        <v>11</v>
      </c>
      <c r="S2" s="7" t="s">
        <v>12</v>
      </c>
      <c r="T2" s="7" t="s">
        <v>13</v>
      </c>
      <c r="U2" s="7" t="s">
        <v>13</v>
      </c>
      <c r="V2" s="7" t="s">
        <v>14</v>
      </c>
      <c r="W2" s="10" t="s">
        <v>281</v>
      </c>
      <c r="X2" s="11"/>
      <c r="Y2" s="12"/>
      <c r="Z2" s="5" t="s">
        <v>15</v>
      </c>
      <c r="AA2" s="7" t="s">
        <v>16</v>
      </c>
      <c r="AB2" s="7" t="s">
        <v>17</v>
      </c>
      <c r="AC2" s="7" t="s">
        <v>12</v>
      </c>
      <c r="AD2" s="7" t="s">
        <v>11</v>
      </c>
      <c r="AE2" s="7" t="s">
        <v>18</v>
      </c>
      <c r="AF2" s="7" t="s">
        <v>19</v>
      </c>
      <c r="AG2" s="7" t="s">
        <v>20</v>
      </c>
      <c r="AH2" s="5" t="s">
        <v>268</v>
      </c>
      <c r="AI2" s="5"/>
      <c r="AJ2" s="7" t="s">
        <v>21</v>
      </c>
      <c r="AK2" s="5" t="s">
        <v>22</v>
      </c>
      <c r="AL2" s="5" t="s">
        <v>267</v>
      </c>
      <c r="AM2" s="5" t="s">
        <v>23</v>
      </c>
      <c r="AN2" s="7" t="s">
        <v>24</v>
      </c>
      <c r="AO2" s="7" t="s">
        <v>25</v>
      </c>
      <c r="AP2" s="7" t="s">
        <v>26</v>
      </c>
      <c r="AQ2" s="7" t="s">
        <v>19</v>
      </c>
      <c r="AR2" s="7" t="s">
        <v>27</v>
      </c>
      <c r="AS2" s="7" t="s">
        <v>28</v>
      </c>
      <c r="AT2" s="7" t="s">
        <v>29</v>
      </c>
      <c r="AU2" s="5" t="s">
        <v>269</v>
      </c>
      <c r="AV2" s="5"/>
      <c r="AW2" s="5"/>
      <c r="AX2" s="5" t="s">
        <v>30</v>
      </c>
      <c r="AY2" s="7" t="s">
        <v>27</v>
      </c>
      <c r="AZ2" s="7" t="s">
        <v>31</v>
      </c>
      <c r="BA2" s="7" t="s">
        <v>32</v>
      </c>
      <c r="BB2" s="7" t="s">
        <v>33</v>
      </c>
      <c r="BC2" s="7" t="s">
        <v>28</v>
      </c>
      <c r="BD2" s="7" t="s">
        <v>34</v>
      </c>
      <c r="BE2" s="7" t="s">
        <v>35</v>
      </c>
      <c r="BF2" s="7" t="s">
        <v>36</v>
      </c>
      <c r="BG2" s="7" t="s">
        <v>37</v>
      </c>
      <c r="BH2" s="5" t="s">
        <v>270</v>
      </c>
      <c r="BI2" s="5"/>
      <c r="BJ2" s="5" t="s">
        <v>38</v>
      </c>
      <c r="BK2" s="7" t="s">
        <v>39</v>
      </c>
      <c r="BL2" s="7" t="s">
        <v>27</v>
      </c>
      <c r="BM2" s="7" t="s">
        <v>31</v>
      </c>
      <c r="BN2" s="7" t="s">
        <v>40</v>
      </c>
      <c r="BO2" s="7" t="s">
        <v>41</v>
      </c>
      <c r="BP2" s="7" t="s">
        <v>42</v>
      </c>
      <c r="BQ2" s="7" t="s">
        <v>43</v>
      </c>
      <c r="BR2" s="7" t="s">
        <v>37</v>
      </c>
      <c r="BS2" s="7" t="s">
        <v>44</v>
      </c>
      <c r="BT2" s="7" t="s">
        <v>45</v>
      </c>
      <c r="BU2" s="7" t="s">
        <v>46</v>
      </c>
      <c r="BV2" s="7" t="s">
        <v>47</v>
      </c>
      <c r="BW2" s="7" t="s">
        <v>48</v>
      </c>
      <c r="BX2" s="7" t="s">
        <v>49</v>
      </c>
      <c r="BY2" s="5" t="s">
        <v>271</v>
      </c>
      <c r="BZ2" s="5"/>
      <c r="CA2" s="5" t="s">
        <v>50</v>
      </c>
      <c r="CB2" s="5"/>
      <c r="CC2" s="7" t="s">
        <v>51</v>
      </c>
      <c r="CD2" s="7"/>
      <c r="CE2" s="9" t="s">
        <v>52</v>
      </c>
      <c r="CF2" s="8" t="s">
        <v>53</v>
      </c>
      <c r="CG2" s="7" t="s">
        <v>54</v>
      </c>
      <c r="CH2" s="7" t="s">
        <v>48</v>
      </c>
      <c r="CI2" s="8" t="s">
        <v>55</v>
      </c>
      <c r="CJ2" s="8" t="s">
        <v>56</v>
      </c>
      <c r="CK2" s="8" t="s">
        <v>57</v>
      </c>
      <c r="CL2" s="8" t="s">
        <v>58</v>
      </c>
      <c r="CM2" s="7" t="s">
        <v>59</v>
      </c>
      <c r="CN2" s="10" t="s">
        <v>272</v>
      </c>
      <c r="CO2" s="11"/>
      <c r="CP2" s="12"/>
      <c r="CQ2" s="9" t="s">
        <v>60</v>
      </c>
      <c r="CR2" s="8" t="s">
        <v>53</v>
      </c>
      <c r="CS2" s="8" t="s">
        <v>61</v>
      </c>
      <c r="CT2" s="8" t="s">
        <v>55</v>
      </c>
      <c r="CU2" s="8" t="s">
        <v>62</v>
      </c>
      <c r="CV2" s="8" t="s">
        <v>63</v>
      </c>
      <c r="CW2" s="8" t="s">
        <v>64</v>
      </c>
      <c r="CX2" s="8" t="s">
        <v>65</v>
      </c>
      <c r="CY2" s="8" t="s">
        <v>66</v>
      </c>
      <c r="CZ2" s="8" t="s">
        <v>58</v>
      </c>
      <c r="DA2" s="8" t="s">
        <v>57</v>
      </c>
      <c r="DB2" s="8" t="s">
        <v>67</v>
      </c>
      <c r="DC2" s="8" t="s">
        <v>68</v>
      </c>
      <c r="DD2" s="8" t="s">
        <v>69</v>
      </c>
      <c r="DE2" s="13" t="s">
        <v>273</v>
      </c>
      <c r="DF2" s="14"/>
      <c r="DG2" s="9" t="s">
        <v>70</v>
      </c>
      <c r="DH2" s="8" t="s">
        <v>53</v>
      </c>
      <c r="DI2" s="8" t="s">
        <v>61</v>
      </c>
      <c r="DJ2" s="8" t="s">
        <v>63</v>
      </c>
      <c r="DK2" s="8" t="s">
        <v>71</v>
      </c>
      <c r="DL2" s="8" t="s">
        <v>72</v>
      </c>
      <c r="DM2" s="8" t="s">
        <v>73</v>
      </c>
      <c r="DN2" s="8" t="s">
        <v>69</v>
      </c>
      <c r="DO2" s="8" t="s">
        <v>68</v>
      </c>
      <c r="DP2" s="8" t="s">
        <v>74</v>
      </c>
      <c r="DQ2" s="8" t="s">
        <v>75</v>
      </c>
      <c r="DR2" s="8" t="s">
        <v>76</v>
      </c>
      <c r="DS2" s="8" t="s">
        <v>77</v>
      </c>
      <c r="DT2" s="10" t="s">
        <v>274</v>
      </c>
      <c r="DU2" s="12"/>
      <c r="DV2" s="6" t="s">
        <v>78</v>
      </c>
      <c r="DW2" s="8" t="s">
        <v>79</v>
      </c>
      <c r="DX2" s="9" t="s">
        <v>80</v>
      </c>
      <c r="DY2" s="8" t="s">
        <v>81</v>
      </c>
      <c r="DZ2" s="8" t="s">
        <v>82</v>
      </c>
      <c r="EA2" s="8" t="s">
        <v>83</v>
      </c>
      <c r="EB2" s="8" t="s">
        <v>84</v>
      </c>
      <c r="EC2" s="8" t="s">
        <v>85</v>
      </c>
      <c r="ED2" s="8" t="s">
        <v>86</v>
      </c>
      <c r="EE2" s="8" t="s">
        <v>87</v>
      </c>
      <c r="EF2" s="8" t="s">
        <v>88</v>
      </c>
      <c r="EG2" s="10" t="s">
        <v>275</v>
      </c>
      <c r="EH2" s="11"/>
      <c r="EI2" s="12"/>
      <c r="EJ2" s="9" t="s">
        <v>89</v>
      </c>
      <c r="EK2" s="8" t="s">
        <v>82</v>
      </c>
      <c r="EL2" s="8" t="s">
        <v>90</v>
      </c>
      <c r="EM2" s="8" t="s">
        <v>91</v>
      </c>
      <c r="EN2" s="8" t="s">
        <v>92</v>
      </c>
      <c r="EO2" s="8" t="s">
        <v>93</v>
      </c>
      <c r="EP2" s="8" t="s">
        <v>94</v>
      </c>
      <c r="EQ2" s="8" t="s">
        <v>95</v>
      </c>
      <c r="ER2" s="8" t="s">
        <v>88</v>
      </c>
      <c r="ES2" s="8" t="s">
        <v>87</v>
      </c>
      <c r="ET2" s="8" t="s">
        <v>96</v>
      </c>
      <c r="EU2" s="8" t="s">
        <v>97</v>
      </c>
      <c r="EV2" s="8" t="s">
        <v>98</v>
      </c>
      <c r="EW2" s="8" t="s">
        <v>99</v>
      </c>
      <c r="EX2" s="8" t="s">
        <v>100</v>
      </c>
      <c r="EY2" s="10" t="s">
        <v>276</v>
      </c>
      <c r="EZ2" s="12"/>
      <c r="FA2" s="9" t="s">
        <v>101</v>
      </c>
      <c r="FB2" s="8" t="s">
        <v>82</v>
      </c>
      <c r="FC2" s="8" t="s">
        <v>90</v>
      </c>
      <c r="FD2" s="8" t="s">
        <v>91</v>
      </c>
      <c r="FE2" s="8" t="s">
        <v>93</v>
      </c>
      <c r="FF2" s="8" t="s">
        <v>94</v>
      </c>
      <c r="FG2" s="8" t="s">
        <v>102</v>
      </c>
      <c r="FH2" s="8" t="s">
        <v>98</v>
      </c>
      <c r="FI2" s="8" t="s">
        <v>100</v>
      </c>
      <c r="FJ2" s="8" t="s">
        <v>99</v>
      </c>
      <c r="FK2" s="8" t="s">
        <v>103</v>
      </c>
      <c r="FL2" s="8" t="s">
        <v>104</v>
      </c>
      <c r="FM2" s="10" t="s">
        <v>277</v>
      </c>
      <c r="FN2" s="12"/>
      <c r="FO2" s="9" t="s">
        <v>105</v>
      </c>
      <c r="FP2" s="6" t="s">
        <v>278</v>
      </c>
      <c r="FQ2" s="15" t="s">
        <v>106</v>
      </c>
      <c r="FR2" s="5" t="s">
        <v>279</v>
      </c>
      <c r="FS2" s="15" t="s">
        <v>107</v>
      </c>
    </row>
    <row r="3" spans="1:180" ht="33.75" x14ac:dyDescent="0.25">
      <c r="A3" s="5"/>
      <c r="B3" s="5"/>
      <c r="C3" s="5"/>
      <c r="D3" s="5"/>
      <c r="E3" s="16" t="s">
        <v>108</v>
      </c>
      <c r="F3" s="7"/>
      <c r="G3" s="7"/>
      <c r="H3" s="6" t="s">
        <v>266</v>
      </c>
      <c r="I3" s="16" t="s">
        <v>108</v>
      </c>
      <c r="J3" s="17" t="s">
        <v>260</v>
      </c>
      <c r="K3" s="5"/>
      <c r="L3" s="5"/>
      <c r="M3" s="5"/>
      <c r="N3" s="5"/>
      <c r="O3" s="7"/>
      <c r="P3" s="7"/>
      <c r="Q3" s="7"/>
      <c r="R3" s="7"/>
      <c r="S3" s="7"/>
      <c r="T3" s="7"/>
      <c r="U3" s="7"/>
      <c r="V3" s="7"/>
      <c r="W3" s="6" t="s">
        <v>109</v>
      </c>
      <c r="X3" s="6" t="s">
        <v>110</v>
      </c>
      <c r="Y3" s="6" t="s">
        <v>261</v>
      </c>
      <c r="Z3" s="5"/>
      <c r="AA3" s="7"/>
      <c r="AB3" s="7"/>
      <c r="AC3" s="7"/>
      <c r="AD3" s="7"/>
      <c r="AE3" s="7"/>
      <c r="AF3" s="7"/>
      <c r="AG3" s="7"/>
      <c r="AH3" s="16" t="s">
        <v>109</v>
      </c>
      <c r="AI3" s="18" t="s">
        <v>111</v>
      </c>
      <c r="AJ3" s="7"/>
      <c r="AK3" s="5"/>
      <c r="AL3" s="5"/>
      <c r="AM3" s="5"/>
      <c r="AN3" s="7"/>
      <c r="AO3" s="7"/>
      <c r="AP3" s="7"/>
      <c r="AQ3" s="7"/>
      <c r="AR3" s="7"/>
      <c r="AS3" s="7"/>
      <c r="AT3" s="7"/>
      <c r="AU3" s="18" t="s">
        <v>21</v>
      </c>
      <c r="AV3" s="19" t="s">
        <v>109</v>
      </c>
      <c r="AW3" s="18" t="s">
        <v>262</v>
      </c>
      <c r="AX3" s="5"/>
      <c r="AY3" s="7"/>
      <c r="AZ3" s="7"/>
      <c r="BA3" s="7"/>
      <c r="BB3" s="7"/>
      <c r="BC3" s="7"/>
      <c r="BD3" s="7"/>
      <c r="BE3" s="7"/>
      <c r="BF3" s="7"/>
      <c r="BG3" s="7"/>
      <c r="BH3" s="16" t="s">
        <v>109</v>
      </c>
      <c r="BI3" s="18" t="s">
        <v>263</v>
      </c>
      <c r="BJ3" s="5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16" t="s">
        <v>109</v>
      </c>
      <c r="BZ3" s="18" t="s">
        <v>264</v>
      </c>
      <c r="CA3" s="16" t="s">
        <v>109</v>
      </c>
      <c r="CB3" s="18" t="s">
        <v>112</v>
      </c>
      <c r="CC3" s="21" t="s">
        <v>113</v>
      </c>
      <c r="CD3" s="22" t="s">
        <v>114</v>
      </c>
      <c r="CE3" s="23"/>
      <c r="CF3" s="20"/>
      <c r="CG3" s="7"/>
      <c r="CH3" s="7"/>
      <c r="CI3" s="20"/>
      <c r="CJ3" s="20"/>
      <c r="CK3" s="20"/>
      <c r="CL3" s="20"/>
      <c r="CM3" s="7"/>
      <c r="CN3" s="24" t="s">
        <v>115</v>
      </c>
      <c r="CO3" s="6" t="s">
        <v>109</v>
      </c>
      <c r="CP3" s="18" t="s">
        <v>265</v>
      </c>
      <c r="CQ3" s="23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16" t="s">
        <v>109</v>
      </c>
      <c r="DF3" s="18" t="s">
        <v>116</v>
      </c>
      <c r="DG3" s="23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5" t="s">
        <v>109</v>
      </c>
      <c r="DU3" s="21" t="s">
        <v>117</v>
      </c>
      <c r="DV3" s="6" t="s">
        <v>109</v>
      </c>
      <c r="DW3" s="20"/>
      <c r="DX3" s="23"/>
      <c r="DY3" s="20"/>
      <c r="DZ3" s="20"/>
      <c r="EA3" s="20"/>
      <c r="EB3" s="20"/>
      <c r="EC3" s="20"/>
      <c r="ED3" s="20"/>
      <c r="EE3" s="20"/>
      <c r="EF3" s="20"/>
      <c r="EG3" s="21" t="s">
        <v>118</v>
      </c>
      <c r="EH3" s="25" t="s">
        <v>109</v>
      </c>
      <c r="EI3" s="21" t="s">
        <v>119</v>
      </c>
      <c r="EJ3" s="23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5" t="s">
        <v>109</v>
      </c>
      <c r="EZ3" s="21" t="s">
        <v>120</v>
      </c>
      <c r="FA3" s="23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6" t="s">
        <v>109</v>
      </c>
      <c r="FN3" s="22" t="s">
        <v>121</v>
      </c>
      <c r="FO3" s="23"/>
      <c r="FP3" s="17" t="s">
        <v>108</v>
      </c>
      <c r="FQ3" s="15"/>
      <c r="FR3" s="5"/>
      <c r="FS3" s="15"/>
    </row>
    <row r="4" spans="1:180" x14ac:dyDescent="0.25">
      <c r="A4" s="27">
        <v>1</v>
      </c>
      <c r="B4" s="28" t="s">
        <v>122</v>
      </c>
      <c r="C4" s="29">
        <f>C5+C8+C11+C12+C16+C17+C18+C22+C21+C23+C24+C27+C28+C32+C33+C34+C35+C36+C37+C38+C39+C40+C41+C42+C43+C46+C49+C50</f>
        <v>73154210</v>
      </c>
      <c r="D4" s="29">
        <f t="shared" ref="D4:BN4" si="0">D5+D8+D11+D12+D16+D17+D18+D22+D21+D23+D24+D27+D28+D32+D33+D34+D35+D36+D37+D38+D39+D40+D41+D42+D43+D46+D49+D50</f>
        <v>0</v>
      </c>
      <c r="E4" s="29">
        <f t="shared" si="0"/>
        <v>3638240.88</v>
      </c>
      <c r="F4" s="29">
        <f t="shared" si="0"/>
        <v>497106.26</v>
      </c>
      <c r="G4" s="29">
        <f t="shared" si="0"/>
        <v>380668.78</v>
      </c>
      <c r="H4" s="29">
        <f t="shared" si="0"/>
        <v>185759.1199999997</v>
      </c>
      <c r="I4" s="29">
        <f t="shared" si="0"/>
        <v>3521803.4</v>
      </c>
      <c r="J4" s="29">
        <f t="shared" si="0"/>
        <v>0</v>
      </c>
      <c r="K4" s="29">
        <f t="shared" si="0"/>
        <v>4356000</v>
      </c>
      <c r="L4" s="29">
        <f t="shared" si="0"/>
        <v>200000</v>
      </c>
      <c r="M4" s="29">
        <f t="shared" si="0"/>
        <v>51000</v>
      </c>
      <c r="N4" s="29">
        <f t="shared" si="0"/>
        <v>0</v>
      </c>
      <c r="O4" s="29">
        <f t="shared" si="0"/>
        <v>497106.26</v>
      </c>
      <c r="P4" s="29">
        <f t="shared" si="0"/>
        <v>380668.78</v>
      </c>
      <c r="Q4" s="29">
        <f t="shared" si="0"/>
        <v>0</v>
      </c>
      <c r="R4" s="29">
        <f t="shared" si="0"/>
        <v>862562.37000000011</v>
      </c>
      <c r="S4" s="29">
        <f t="shared" si="0"/>
        <v>606753.54</v>
      </c>
      <c r="T4" s="29">
        <f t="shared" si="0"/>
        <v>0</v>
      </c>
      <c r="U4" s="29">
        <f t="shared" si="0"/>
        <v>0</v>
      </c>
      <c r="V4" s="29">
        <f t="shared" si="0"/>
        <v>0</v>
      </c>
      <c r="W4" s="29">
        <f t="shared" si="0"/>
        <v>4467628.6500000004</v>
      </c>
      <c r="X4" s="29">
        <f t="shared" si="0"/>
        <v>0</v>
      </c>
      <c r="Y4" s="29">
        <f t="shared" si="0"/>
        <v>0</v>
      </c>
      <c r="Z4" s="29">
        <f t="shared" si="0"/>
        <v>2540770</v>
      </c>
      <c r="AA4" s="29">
        <f t="shared" si="0"/>
        <v>0</v>
      </c>
      <c r="AB4" s="29">
        <f t="shared" si="0"/>
        <v>3392000</v>
      </c>
      <c r="AC4" s="29">
        <f t="shared" si="0"/>
        <v>862562.37000000011</v>
      </c>
      <c r="AD4" s="29">
        <f t="shared" si="0"/>
        <v>606753.54</v>
      </c>
      <c r="AE4" s="29">
        <f t="shared" si="0"/>
        <v>778556.45000000007</v>
      </c>
      <c r="AF4" s="29">
        <f t="shared" si="0"/>
        <v>0</v>
      </c>
      <c r="AG4" s="29">
        <f t="shared" si="0"/>
        <v>0</v>
      </c>
      <c r="AH4" s="29">
        <f t="shared" si="0"/>
        <v>5410022.3800000008</v>
      </c>
      <c r="AI4" s="29">
        <f t="shared" si="0"/>
        <v>0</v>
      </c>
      <c r="AJ4" s="29">
        <f t="shared" si="0"/>
        <v>442783.00999999989</v>
      </c>
      <c r="AK4" s="29">
        <f t="shared" si="0"/>
        <v>13585213.550000001</v>
      </c>
      <c r="AL4" s="29">
        <f t="shared" si="0"/>
        <v>0</v>
      </c>
      <c r="AM4" s="29">
        <f t="shared" si="0"/>
        <v>4461000</v>
      </c>
      <c r="AN4" s="29">
        <f t="shared" si="0"/>
        <v>0</v>
      </c>
      <c r="AO4" s="29">
        <f t="shared" si="0"/>
        <v>1785000</v>
      </c>
      <c r="AP4" s="29">
        <f t="shared" si="0"/>
        <v>778556.45000000007</v>
      </c>
      <c r="AQ4" s="29">
        <f t="shared" si="0"/>
        <v>0</v>
      </c>
      <c r="AR4" s="29">
        <f t="shared" si="0"/>
        <v>580000</v>
      </c>
      <c r="AS4" s="29">
        <f t="shared" si="0"/>
        <v>1348700.0200000005</v>
      </c>
      <c r="AT4" s="29">
        <f t="shared" si="0"/>
        <v>400652.37999999995</v>
      </c>
      <c r="AU4" s="29">
        <f t="shared" si="0"/>
        <v>442783.00999999989</v>
      </c>
      <c r="AV4" s="29">
        <f t="shared" si="0"/>
        <v>6213725.7999999998</v>
      </c>
      <c r="AW4" s="29">
        <f t="shared" si="0"/>
        <v>0</v>
      </c>
      <c r="AX4" s="29">
        <f t="shared" si="0"/>
        <v>3567000</v>
      </c>
      <c r="AY4" s="29">
        <f t="shared" si="0"/>
        <v>0</v>
      </c>
      <c r="AZ4" s="29">
        <f t="shared" si="0"/>
        <v>1936000</v>
      </c>
      <c r="BA4" s="29">
        <f t="shared" si="0"/>
        <v>0</v>
      </c>
      <c r="BB4" s="29">
        <f t="shared" si="0"/>
        <v>1348700.0200000005</v>
      </c>
      <c r="BC4" s="29">
        <f t="shared" si="0"/>
        <v>400652.37999999995</v>
      </c>
      <c r="BD4" s="29">
        <f t="shared" si="0"/>
        <v>0</v>
      </c>
      <c r="BE4" s="29">
        <f t="shared" si="0"/>
        <v>1060</v>
      </c>
      <c r="BF4" s="29">
        <f t="shared" si="0"/>
        <v>887216.10999999987</v>
      </c>
      <c r="BG4" s="29">
        <f t="shared" si="0"/>
        <v>80154.45</v>
      </c>
      <c r="BH4" s="29">
        <f t="shared" si="0"/>
        <v>5642925.9800000004</v>
      </c>
      <c r="BI4" s="29">
        <f t="shared" si="0"/>
        <v>0</v>
      </c>
      <c r="BJ4" s="29">
        <f t="shared" si="0"/>
        <v>2393000</v>
      </c>
      <c r="BK4" s="29">
        <f t="shared" si="0"/>
        <v>0</v>
      </c>
      <c r="BL4" s="29">
        <f t="shared" si="0"/>
        <v>0</v>
      </c>
      <c r="BM4" s="29">
        <f t="shared" si="0"/>
        <v>2711000</v>
      </c>
      <c r="BN4" s="29">
        <f t="shared" si="0"/>
        <v>0</v>
      </c>
      <c r="BO4" s="29">
        <f t="shared" ref="BO4:DZ4" si="1">BO5+BO8+BO11+BO12+BO16+BO17+BO18+BO22+BO21+BO23+BO24+BO27+BO28+BO32+BO33+BO34+BO35+BO36+BO37+BO38+BO39+BO40+BO41+BO42+BO43+BO46+BO49+BO50</f>
        <v>0</v>
      </c>
      <c r="BP4" s="29">
        <f t="shared" si="1"/>
        <v>1050000</v>
      </c>
      <c r="BQ4" s="29">
        <f t="shared" si="1"/>
        <v>1060</v>
      </c>
      <c r="BR4" s="29">
        <f t="shared" si="1"/>
        <v>887216.10999999987</v>
      </c>
      <c r="BS4" s="29">
        <f t="shared" si="1"/>
        <v>80154.45</v>
      </c>
      <c r="BT4" s="29">
        <f t="shared" si="1"/>
        <v>0</v>
      </c>
      <c r="BU4" s="29">
        <f t="shared" si="1"/>
        <v>0</v>
      </c>
      <c r="BV4" s="29">
        <f t="shared" si="1"/>
        <v>924313.68</v>
      </c>
      <c r="BW4" s="29">
        <f t="shared" si="1"/>
        <v>0</v>
      </c>
      <c r="BX4" s="29">
        <f t="shared" si="1"/>
        <v>0</v>
      </c>
      <c r="BY4" s="29">
        <f t="shared" si="1"/>
        <v>6037807.9799999995</v>
      </c>
      <c r="BZ4" s="29">
        <f t="shared" si="1"/>
        <v>0</v>
      </c>
      <c r="CA4" s="29">
        <f t="shared" si="1"/>
        <v>18337242.77</v>
      </c>
      <c r="CB4" s="29">
        <f t="shared" si="1"/>
        <v>0</v>
      </c>
      <c r="CC4" s="29">
        <f t="shared" si="1"/>
        <v>31922456.32</v>
      </c>
      <c r="CD4" s="29">
        <f t="shared" si="1"/>
        <v>0</v>
      </c>
      <c r="CE4" s="29">
        <f t="shared" si="1"/>
        <v>5809730</v>
      </c>
      <c r="CF4" s="29">
        <f t="shared" si="1"/>
        <v>352520</v>
      </c>
      <c r="CG4" s="29">
        <f t="shared" si="1"/>
        <v>924313.67999999993</v>
      </c>
      <c r="CH4" s="29">
        <f t="shared" si="1"/>
        <v>0</v>
      </c>
      <c r="CI4" s="29">
        <f t="shared" si="1"/>
        <v>195000</v>
      </c>
      <c r="CJ4" s="29">
        <f t="shared" si="1"/>
        <v>0</v>
      </c>
      <c r="CK4" s="29">
        <f t="shared" si="1"/>
        <v>2106950.6500000004</v>
      </c>
      <c r="CL4" s="29">
        <f t="shared" si="1"/>
        <v>0</v>
      </c>
      <c r="CM4" s="29">
        <f t="shared" si="1"/>
        <v>0</v>
      </c>
      <c r="CN4" s="29">
        <f t="shared" si="1"/>
        <v>61515.090000000113</v>
      </c>
      <c r="CO4" s="29">
        <f t="shared" si="1"/>
        <v>5113097.9399999995</v>
      </c>
      <c r="CP4" s="29">
        <f t="shared" si="1"/>
        <v>0</v>
      </c>
      <c r="CQ4" s="29">
        <f t="shared" si="1"/>
        <v>5809730</v>
      </c>
      <c r="CR4" s="29">
        <f t="shared" si="1"/>
        <v>0</v>
      </c>
      <c r="CS4" s="29">
        <f t="shared" si="1"/>
        <v>0</v>
      </c>
      <c r="CT4" s="29">
        <f t="shared" si="1"/>
        <v>155000</v>
      </c>
      <c r="CU4" s="29">
        <f t="shared" si="1"/>
        <v>0</v>
      </c>
      <c r="CV4" s="29">
        <f t="shared" si="1"/>
        <v>7000</v>
      </c>
      <c r="CW4" s="29">
        <f t="shared" si="1"/>
        <v>352520</v>
      </c>
      <c r="CX4" s="29">
        <f t="shared" si="1"/>
        <v>45600</v>
      </c>
      <c r="CY4" s="29">
        <f t="shared" si="1"/>
        <v>1304500</v>
      </c>
      <c r="CZ4" s="29">
        <f t="shared" si="1"/>
        <v>2106950.6500000004</v>
      </c>
      <c r="DA4" s="29">
        <f t="shared" si="1"/>
        <v>0</v>
      </c>
      <c r="DB4" s="29">
        <f t="shared" si="1"/>
        <v>0</v>
      </c>
      <c r="DC4" s="29">
        <f t="shared" si="1"/>
        <v>3806076.5199999996</v>
      </c>
      <c r="DD4" s="29">
        <f t="shared" si="1"/>
        <v>25737.249999999982</v>
      </c>
      <c r="DE4" s="29">
        <f t="shared" si="1"/>
        <v>6000961.3799999999</v>
      </c>
      <c r="DF4" s="29">
        <f t="shared" si="1"/>
        <v>0</v>
      </c>
      <c r="DG4" s="29">
        <f t="shared" si="1"/>
        <v>5611420</v>
      </c>
      <c r="DH4" s="29">
        <f t="shared" si="1"/>
        <v>0</v>
      </c>
      <c r="DI4" s="29">
        <f t="shared" si="1"/>
        <v>350000</v>
      </c>
      <c r="DJ4" s="29">
        <f t="shared" si="1"/>
        <v>7000</v>
      </c>
      <c r="DK4" s="29">
        <f t="shared" si="1"/>
        <v>6000</v>
      </c>
      <c r="DL4" s="29">
        <f t="shared" si="1"/>
        <v>0</v>
      </c>
      <c r="DM4" s="29">
        <f t="shared" si="1"/>
        <v>47400</v>
      </c>
      <c r="DN4" s="29">
        <f t="shared" si="1"/>
        <v>3806076.5199999996</v>
      </c>
      <c r="DO4" s="29">
        <f t="shared" si="1"/>
        <v>25737.249999999982</v>
      </c>
      <c r="DP4" s="29">
        <f t="shared" si="1"/>
        <v>860980</v>
      </c>
      <c r="DQ4" s="29">
        <f t="shared" si="1"/>
        <v>0</v>
      </c>
      <c r="DR4" s="29">
        <f t="shared" si="1"/>
        <v>14000</v>
      </c>
      <c r="DS4" s="29">
        <f t="shared" si="1"/>
        <v>3105209.24</v>
      </c>
      <c r="DT4" s="29">
        <f t="shared" si="1"/>
        <v>6831930.0299999993</v>
      </c>
      <c r="DU4" s="29">
        <f t="shared" si="1"/>
        <v>0</v>
      </c>
      <c r="DV4" s="29">
        <f t="shared" si="1"/>
        <v>18007504.440000001</v>
      </c>
      <c r="DW4" s="29">
        <f t="shared" si="1"/>
        <v>49929960.75999999</v>
      </c>
      <c r="DX4" s="29">
        <f t="shared" si="1"/>
        <v>5952450</v>
      </c>
      <c r="DY4" s="29">
        <f t="shared" si="1"/>
        <v>0</v>
      </c>
      <c r="DZ4" s="29">
        <f t="shared" si="1"/>
        <v>12000</v>
      </c>
      <c r="EA4" s="29">
        <f t="shared" ref="EA4:FR4" si="2">EA5+EA8+EA11+EA12+EA16+EA17+EA18+EA22+EA21+EA23+EA24+EA27+EA28+EA32+EA33+EA34+EA35+EA36+EA37+EA38+EA39+EA40+EA41+EA42+EA43+EA46+EA49+EA50</f>
        <v>14000</v>
      </c>
      <c r="EB4" s="29">
        <f t="shared" si="2"/>
        <v>3105209.24</v>
      </c>
      <c r="EC4" s="29">
        <f t="shared" si="2"/>
        <v>0</v>
      </c>
      <c r="ED4" s="29">
        <f t="shared" si="2"/>
        <v>0</v>
      </c>
      <c r="EE4" s="29">
        <f t="shared" si="2"/>
        <v>1778029.3699999999</v>
      </c>
      <c r="EF4" s="29">
        <f t="shared" si="2"/>
        <v>76784.479999999996</v>
      </c>
      <c r="EG4" s="29">
        <f t="shared" si="2"/>
        <v>0</v>
      </c>
      <c r="EH4" s="29">
        <f t="shared" si="2"/>
        <v>7382414.3499999996</v>
      </c>
      <c r="EI4" s="29">
        <f t="shared" si="2"/>
        <v>0</v>
      </c>
      <c r="EJ4" s="29">
        <f t="shared" si="2"/>
        <v>100000</v>
      </c>
      <c r="EK4" s="29">
        <f t="shared" si="2"/>
        <v>6296430</v>
      </c>
      <c r="EL4" s="29">
        <f t="shared" si="2"/>
        <v>0</v>
      </c>
      <c r="EM4" s="29">
        <f t="shared" si="2"/>
        <v>0</v>
      </c>
      <c r="EN4" s="29">
        <f t="shared" si="2"/>
        <v>200000</v>
      </c>
      <c r="EO4" s="29">
        <f t="shared" si="2"/>
        <v>1018740</v>
      </c>
      <c r="EP4" s="29">
        <f t="shared" si="2"/>
        <v>100000</v>
      </c>
      <c r="EQ4" s="29">
        <f t="shared" si="2"/>
        <v>0</v>
      </c>
      <c r="ER4" s="29">
        <f t="shared" si="2"/>
        <v>1778029.3699999999</v>
      </c>
      <c r="ES4" s="29">
        <f t="shared" si="2"/>
        <v>76784.479999999996</v>
      </c>
      <c r="ET4" s="29">
        <f t="shared" si="2"/>
        <v>0</v>
      </c>
      <c r="EU4" s="29">
        <f t="shared" si="2"/>
        <v>213000</v>
      </c>
      <c r="EV4" s="29">
        <f t="shared" si="2"/>
        <v>-33110</v>
      </c>
      <c r="EW4" s="29">
        <f t="shared" si="2"/>
        <v>3012043.0600000005</v>
      </c>
      <c r="EX4" s="29">
        <f t="shared" si="2"/>
        <v>214400.03999999992</v>
      </c>
      <c r="EY4" s="29">
        <f t="shared" si="2"/>
        <v>6798661.8700000001</v>
      </c>
      <c r="EZ4" s="29">
        <f t="shared" si="2"/>
        <v>0</v>
      </c>
      <c r="FA4" s="29">
        <f t="shared" si="2"/>
        <v>0</v>
      </c>
      <c r="FB4" s="29">
        <f t="shared" si="2"/>
        <v>5759900</v>
      </c>
      <c r="FC4" s="29">
        <f t="shared" si="2"/>
        <v>0</v>
      </c>
      <c r="FD4" s="29">
        <f t="shared" si="2"/>
        <v>0</v>
      </c>
      <c r="FE4" s="29">
        <f t="shared" si="2"/>
        <v>0</v>
      </c>
      <c r="FF4" s="29">
        <f t="shared" si="2"/>
        <v>100000</v>
      </c>
      <c r="FG4" s="29">
        <f t="shared" si="2"/>
        <v>352520</v>
      </c>
      <c r="FH4" s="29">
        <f t="shared" si="2"/>
        <v>33110</v>
      </c>
      <c r="FI4" s="29">
        <f t="shared" si="2"/>
        <v>3012043.0600000005</v>
      </c>
      <c r="FJ4" s="29">
        <f t="shared" si="2"/>
        <v>214400.03999999992</v>
      </c>
      <c r="FK4" s="29">
        <f t="shared" si="2"/>
        <v>0</v>
      </c>
      <c r="FL4" s="29">
        <f t="shared" si="2"/>
        <v>0</v>
      </c>
      <c r="FM4" s="29">
        <f t="shared" si="2"/>
        <v>9043173.0200000014</v>
      </c>
      <c r="FN4" s="29">
        <f t="shared" si="2"/>
        <v>0</v>
      </c>
      <c r="FO4" s="29">
        <f t="shared" si="2"/>
        <v>23224249.240000002</v>
      </c>
      <c r="FP4" s="29">
        <f t="shared" si="2"/>
        <v>73154210</v>
      </c>
      <c r="FQ4" s="29">
        <f t="shared" si="2"/>
        <v>0</v>
      </c>
      <c r="FR4" s="29">
        <f t="shared" si="2"/>
        <v>0</v>
      </c>
      <c r="FS4" s="29">
        <v>0</v>
      </c>
      <c r="FV4" s="4"/>
      <c r="FW4" s="4"/>
      <c r="FX4" s="4"/>
    </row>
    <row r="5" spans="1:180" x14ac:dyDescent="0.25">
      <c r="A5" s="30" t="s">
        <v>123</v>
      </c>
      <c r="B5" s="31" t="s">
        <v>124</v>
      </c>
      <c r="C5" s="32">
        <f t="shared" ref="C5:BM5" si="3">C6+C7</f>
        <v>2210050</v>
      </c>
      <c r="D5" s="32">
        <f t="shared" si="3"/>
        <v>0</v>
      </c>
      <c r="E5" s="32">
        <f t="shared" si="3"/>
        <v>110000</v>
      </c>
      <c r="F5" s="32">
        <f t="shared" si="3"/>
        <v>1295.1199999999999</v>
      </c>
      <c r="G5" s="32">
        <f t="shared" si="3"/>
        <v>0</v>
      </c>
      <c r="H5" s="32">
        <f t="shared" si="3"/>
        <v>0</v>
      </c>
      <c r="I5" s="32">
        <f t="shared" si="3"/>
        <v>108704.88</v>
      </c>
      <c r="J5" s="32">
        <f t="shared" si="3"/>
        <v>0</v>
      </c>
      <c r="K5" s="32">
        <f t="shared" si="3"/>
        <v>150000</v>
      </c>
      <c r="L5" s="32">
        <f t="shared" si="3"/>
        <v>0</v>
      </c>
      <c r="M5" s="32">
        <f t="shared" si="3"/>
        <v>0</v>
      </c>
      <c r="N5" s="32">
        <f t="shared" si="3"/>
        <v>0</v>
      </c>
      <c r="O5" s="32">
        <f t="shared" si="3"/>
        <v>1295.1199999999999</v>
      </c>
      <c r="P5" s="32">
        <f t="shared" si="3"/>
        <v>0</v>
      </c>
      <c r="Q5" s="32">
        <f t="shared" si="3"/>
        <v>0</v>
      </c>
      <c r="R5" s="32">
        <f t="shared" si="3"/>
        <v>81715.28</v>
      </c>
      <c r="S5" s="32">
        <f t="shared" si="3"/>
        <v>0</v>
      </c>
      <c r="T5" s="32">
        <f t="shared" si="3"/>
        <v>0</v>
      </c>
      <c r="U5" s="32">
        <f t="shared" si="3"/>
        <v>0</v>
      </c>
      <c r="V5" s="32">
        <f t="shared" si="3"/>
        <v>0</v>
      </c>
      <c r="W5" s="32">
        <f t="shared" si="3"/>
        <v>69579.839999999997</v>
      </c>
      <c r="X5" s="32">
        <f t="shared" si="3"/>
        <v>0</v>
      </c>
      <c r="Y5" s="32">
        <f t="shared" si="3"/>
        <v>0</v>
      </c>
      <c r="Z5" s="32">
        <f t="shared" si="3"/>
        <v>150000</v>
      </c>
      <c r="AA5" s="32">
        <f t="shared" si="3"/>
        <v>0</v>
      </c>
      <c r="AB5" s="32">
        <f t="shared" si="3"/>
        <v>180000</v>
      </c>
      <c r="AC5" s="32">
        <f t="shared" si="3"/>
        <v>81715.28</v>
      </c>
      <c r="AD5" s="32">
        <f t="shared" si="3"/>
        <v>0</v>
      </c>
      <c r="AE5" s="32">
        <f t="shared" si="3"/>
        <v>143834.80000000002</v>
      </c>
      <c r="AF5" s="32">
        <f t="shared" si="3"/>
        <v>0</v>
      </c>
      <c r="AG5" s="32">
        <f t="shared" si="3"/>
        <v>0</v>
      </c>
      <c r="AH5" s="32">
        <f t="shared" si="3"/>
        <v>267880.48</v>
      </c>
      <c r="AI5" s="32">
        <f t="shared" si="3"/>
        <v>0</v>
      </c>
      <c r="AJ5" s="32">
        <f t="shared" si="3"/>
        <v>0</v>
      </c>
      <c r="AK5" s="32">
        <f t="shared" si="3"/>
        <v>446165.2</v>
      </c>
      <c r="AL5" s="32">
        <f t="shared" si="3"/>
        <v>0</v>
      </c>
      <c r="AM5" s="32">
        <f t="shared" si="3"/>
        <v>150000</v>
      </c>
      <c r="AN5" s="32">
        <f t="shared" si="3"/>
        <v>0</v>
      </c>
      <c r="AO5" s="32">
        <f t="shared" si="3"/>
        <v>150000</v>
      </c>
      <c r="AP5" s="32">
        <f t="shared" si="3"/>
        <v>143834.80000000002</v>
      </c>
      <c r="AQ5" s="32">
        <f t="shared" si="3"/>
        <v>0</v>
      </c>
      <c r="AR5" s="32">
        <f t="shared" si="3"/>
        <v>0</v>
      </c>
      <c r="AS5" s="32">
        <f t="shared" si="3"/>
        <v>151275.94999999998</v>
      </c>
      <c r="AT5" s="32">
        <f t="shared" si="3"/>
        <v>0</v>
      </c>
      <c r="AU5" s="32">
        <f t="shared" si="3"/>
        <v>0</v>
      </c>
      <c r="AV5" s="32">
        <f t="shared" si="3"/>
        <v>292558.84999999998</v>
      </c>
      <c r="AW5" s="32">
        <f t="shared" si="3"/>
        <v>0</v>
      </c>
      <c r="AX5" s="32">
        <f t="shared" si="3"/>
        <v>47000</v>
      </c>
      <c r="AY5" s="32">
        <f t="shared" si="3"/>
        <v>0</v>
      </c>
      <c r="AZ5" s="32">
        <f t="shared" si="3"/>
        <v>30000</v>
      </c>
      <c r="BA5" s="32">
        <f t="shared" si="3"/>
        <v>0</v>
      </c>
      <c r="BB5" s="32">
        <f t="shared" si="3"/>
        <v>151275.94999999998</v>
      </c>
      <c r="BC5" s="32">
        <f t="shared" si="3"/>
        <v>0</v>
      </c>
      <c r="BD5" s="32">
        <f t="shared" si="3"/>
        <v>0</v>
      </c>
      <c r="BE5" s="32">
        <f t="shared" si="3"/>
        <v>0</v>
      </c>
      <c r="BF5" s="32">
        <f t="shared" si="3"/>
        <v>1360.6600000000003</v>
      </c>
      <c r="BG5" s="32">
        <f t="shared" si="3"/>
        <v>0</v>
      </c>
      <c r="BH5" s="32">
        <f t="shared" si="3"/>
        <v>226915.28999999998</v>
      </c>
      <c r="BI5" s="32">
        <f t="shared" si="3"/>
        <v>0</v>
      </c>
      <c r="BJ5" s="32">
        <f t="shared" si="3"/>
        <v>0</v>
      </c>
      <c r="BK5" s="32">
        <f t="shared" si="3"/>
        <v>0</v>
      </c>
      <c r="BL5" s="32">
        <f t="shared" si="3"/>
        <v>0</v>
      </c>
      <c r="BM5" s="32">
        <f t="shared" si="3"/>
        <v>120000</v>
      </c>
      <c r="BN5" s="32">
        <f t="shared" ref="BN5:DY5" si="4">BN6+BN7</f>
        <v>0</v>
      </c>
      <c r="BO5" s="32">
        <f t="shared" si="4"/>
        <v>0</v>
      </c>
      <c r="BP5" s="32">
        <f t="shared" si="4"/>
        <v>0</v>
      </c>
      <c r="BQ5" s="32">
        <f t="shared" si="4"/>
        <v>0</v>
      </c>
      <c r="BR5" s="32">
        <f t="shared" si="4"/>
        <v>1360.6600000000003</v>
      </c>
      <c r="BS5" s="32">
        <f t="shared" si="4"/>
        <v>0</v>
      </c>
      <c r="BT5" s="32">
        <f t="shared" si="4"/>
        <v>0</v>
      </c>
      <c r="BU5" s="32">
        <f t="shared" si="4"/>
        <v>0</v>
      </c>
      <c r="BV5" s="32">
        <f t="shared" si="4"/>
        <v>1472.32</v>
      </c>
      <c r="BW5" s="32">
        <f t="shared" si="4"/>
        <v>0</v>
      </c>
      <c r="BX5" s="32">
        <f t="shared" si="4"/>
        <v>0</v>
      </c>
      <c r="BY5" s="32">
        <f t="shared" si="4"/>
        <v>119888.34</v>
      </c>
      <c r="BZ5" s="32">
        <f t="shared" si="4"/>
        <v>0</v>
      </c>
      <c r="CA5" s="32">
        <f t="shared" si="4"/>
        <v>639362.48</v>
      </c>
      <c r="CB5" s="32">
        <f t="shared" si="4"/>
        <v>0</v>
      </c>
      <c r="CC5" s="32">
        <f t="shared" si="4"/>
        <v>1085527.68</v>
      </c>
      <c r="CD5" s="32">
        <f t="shared" si="4"/>
        <v>0</v>
      </c>
      <c r="CE5" s="32">
        <f t="shared" si="4"/>
        <v>225000</v>
      </c>
      <c r="CF5" s="32">
        <f t="shared" si="4"/>
        <v>0</v>
      </c>
      <c r="CG5" s="32">
        <f t="shared" si="4"/>
        <v>1472.3199999999997</v>
      </c>
      <c r="CH5" s="32">
        <f t="shared" si="4"/>
        <v>0</v>
      </c>
      <c r="CI5" s="32">
        <f t="shared" si="4"/>
        <v>0</v>
      </c>
      <c r="CJ5" s="32">
        <f t="shared" si="4"/>
        <v>0</v>
      </c>
      <c r="CK5" s="32">
        <f t="shared" si="4"/>
        <v>575.39</v>
      </c>
      <c r="CL5" s="32">
        <f t="shared" si="4"/>
        <v>0</v>
      </c>
      <c r="CM5" s="32">
        <f t="shared" si="4"/>
        <v>0</v>
      </c>
      <c r="CN5" s="32">
        <f t="shared" si="4"/>
        <v>0</v>
      </c>
      <c r="CO5" s="32">
        <f t="shared" si="4"/>
        <v>225896.93</v>
      </c>
      <c r="CP5" s="32">
        <f t="shared" si="4"/>
        <v>0</v>
      </c>
      <c r="CQ5" s="32">
        <f t="shared" si="4"/>
        <v>225000</v>
      </c>
      <c r="CR5" s="32">
        <f t="shared" si="4"/>
        <v>0</v>
      </c>
      <c r="CS5" s="32">
        <f t="shared" si="4"/>
        <v>0</v>
      </c>
      <c r="CT5" s="32">
        <f t="shared" si="4"/>
        <v>0</v>
      </c>
      <c r="CU5" s="32">
        <f t="shared" si="4"/>
        <v>0</v>
      </c>
      <c r="CV5" s="32">
        <f t="shared" si="4"/>
        <v>0</v>
      </c>
      <c r="CW5" s="32">
        <f t="shared" si="4"/>
        <v>0</v>
      </c>
      <c r="CX5" s="32">
        <f t="shared" si="4"/>
        <v>0</v>
      </c>
      <c r="CY5" s="32">
        <f t="shared" si="4"/>
        <v>0</v>
      </c>
      <c r="CZ5" s="32">
        <f t="shared" si="4"/>
        <v>575.39</v>
      </c>
      <c r="DA5" s="32">
        <f t="shared" si="4"/>
        <v>0</v>
      </c>
      <c r="DB5" s="32">
        <f t="shared" si="4"/>
        <v>0</v>
      </c>
      <c r="DC5" s="32">
        <f t="shared" si="4"/>
        <v>2457.6800000000021</v>
      </c>
      <c r="DD5" s="32">
        <f t="shared" si="4"/>
        <v>0</v>
      </c>
      <c r="DE5" s="32">
        <f t="shared" si="4"/>
        <v>223117.71</v>
      </c>
      <c r="DF5" s="32">
        <f t="shared" si="4"/>
        <v>0</v>
      </c>
      <c r="DG5" s="32">
        <f t="shared" si="4"/>
        <v>225000</v>
      </c>
      <c r="DH5" s="32">
        <f t="shared" si="4"/>
        <v>0</v>
      </c>
      <c r="DI5" s="32">
        <f t="shared" si="4"/>
        <v>0</v>
      </c>
      <c r="DJ5" s="32">
        <f t="shared" si="4"/>
        <v>0</v>
      </c>
      <c r="DK5" s="32">
        <f t="shared" si="4"/>
        <v>0</v>
      </c>
      <c r="DL5" s="32">
        <f t="shared" si="4"/>
        <v>0</v>
      </c>
      <c r="DM5" s="32">
        <f t="shared" si="4"/>
        <v>0</v>
      </c>
      <c r="DN5" s="32">
        <f t="shared" si="4"/>
        <v>2457.6800000000021</v>
      </c>
      <c r="DO5" s="32">
        <f t="shared" si="4"/>
        <v>0</v>
      </c>
      <c r="DP5" s="32">
        <f t="shared" si="4"/>
        <v>0</v>
      </c>
      <c r="DQ5" s="32">
        <f t="shared" si="4"/>
        <v>0</v>
      </c>
      <c r="DR5" s="32">
        <f t="shared" si="4"/>
        <v>0</v>
      </c>
      <c r="DS5" s="32">
        <f t="shared" si="4"/>
        <v>1628.21</v>
      </c>
      <c r="DT5" s="32">
        <f t="shared" si="4"/>
        <v>225829.47</v>
      </c>
      <c r="DU5" s="32">
        <f t="shared" si="4"/>
        <v>0</v>
      </c>
      <c r="DV5" s="32">
        <f t="shared" si="4"/>
        <v>674844.11</v>
      </c>
      <c r="DW5" s="32">
        <f t="shared" si="4"/>
        <v>1760371.79</v>
      </c>
      <c r="DX5" s="32">
        <f t="shared" si="4"/>
        <v>150000</v>
      </c>
      <c r="DY5" s="32">
        <f t="shared" si="4"/>
        <v>0</v>
      </c>
      <c r="DZ5" s="32">
        <f t="shared" ref="DZ5:FR5" si="5">DZ6+DZ7</f>
        <v>0</v>
      </c>
      <c r="EA5" s="32">
        <f t="shared" si="5"/>
        <v>0</v>
      </c>
      <c r="EB5" s="32">
        <f t="shared" si="5"/>
        <v>1628.21</v>
      </c>
      <c r="EC5" s="32">
        <f t="shared" si="5"/>
        <v>0</v>
      </c>
      <c r="ED5" s="32">
        <f t="shared" si="5"/>
        <v>0</v>
      </c>
      <c r="EE5" s="32">
        <f t="shared" si="5"/>
        <v>21005.54</v>
      </c>
      <c r="EF5" s="32">
        <f t="shared" si="5"/>
        <v>0</v>
      </c>
      <c r="EG5" s="32">
        <f t="shared" si="5"/>
        <v>0</v>
      </c>
      <c r="EH5" s="32">
        <f t="shared" si="5"/>
        <v>130622.67000000001</v>
      </c>
      <c r="EI5" s="32">
        <f t="shared" si="5"/>
        <v>0</v>
      </c>
      <c r="EJ5" s="32">
        <f t="shared" si="5"/>
        <v>0</v>
      </c>
      <c r="EK5" s="32">
        <f t="shared" si="5"/>
        <v>150000</v>
      </c>
      <c r="EL5" s="32">
        <f t="shared" si="5"/>
        <v>0</v>
      </c>
      <c r="EM5" s="32">
        <f t="shared" si="5"/>
        <v>0</v>
      </c>
      <c r="EN5" s="32">
        <f t="shared" si="5"/>
        <v>0</v>
      </c>
      <c r="EO5" s="32">
        <f t="shared" si="5"/>
        <v>0</v>
      </c>
      <c r="EP5" s="32">
        <f t="shared" si="5"/>
        <v>0</v>
      </c>
      <c r="EQ5" s="32">
        <f t="shared" si="5"/>
        <v>0</v>
      </c>
      <c r="ER5" s="32">
        <f t="shared" si="5"/>
        <v>21005.54</v>
      </c>
      <c r="ES5" s="32">
        <f t="shared" si="5"/>
        <v>0</v>
      </c>
      <c r="ET5" s="32">
        <f t="shared" si="5"/>
        <v>0</v>
      </c>
      <c r="EU5" s="32">
        <f t="shared" si="5"/>
        <v>0</v>
      </c>
      <c r="EV5" s="32">
        <f t="shared" si="5"/>
        <v>0</v>
      </c>
      <c r="EW5" s="32">
        <f t="shared" si="5"/>
        <v>51499.689999999995</v>
      </c>
      <c r="EX5" s="32">
        <f t="shared" si="5"/>
        <v>0</v>
      </c>
      <c r="EY5" s="32">
        <f t="shared" si="5"/>
        <v>119505.85</v>
      </c>
      <c r="EZ5" s="32">
        <f t="shared" si="5"/>
        <v>0</v>
      </c>
      <c r="FA5" s="32">
        <f t="shared" si="5"/>
        <v>0</v>
      </c>
      <c r="FB5" s="32">
        <f t="shared" si="5"/>
        <v>150000</v>
      </c>
      <c r="FC5" s="32">
        <f t="shared" si="5"/>
        <v>0</v>
      </c>
      <c r="FD5" s="32">
        <f t="shared" si="5"/>
        <v>0</v>
      </c>
      <c r="FE5" s="32">
        <f t="shared" si="5"/>
        <v>0</v>
      </c>
      <c r="FF5" s="32">
        <f t="shared" si="5"/>
        <v>0</v>
      </c>
      <c r="FG5" s="32">
        <f t="shared" si="5"/>
        <v>0</v>
      </c>
      <c r="FH5" s="32">
        <f t="shared" si="5"/>
        <v>0</v>
      </c>
      <c r="FI5" s="32">
        <f t="shared" si="5"/>
        <v>51499.689999999995</v>
      </c>
      <c r="FJ5" s="32">
        <f t="shared" si="5"/>
        <v>0</v>
      </c>
      <c r="FK5" s="32">
        <f t="shared" si="5"/>
        <v>-1950</v>
      </c>
      <c r="FL5" s="32">
        <f t="shared" si="5"/>
        <v>0</v>
      </c>
      <c r="FM5" s="32">
        <f t="shared" si="5"/>
        <v>199549.69</v>
      </c>
      <c r="FN5" s="32">
        <f t="shared" si="5"/>
        <v>0</v>
      </c>
      <c r="FO5" s="32">
        <f t="shared" si="5"/>
        <v>449678.21000000008</v>
      </c>
      <c r="FP5" s="32">
        <f t="shared" si="5"/>
        <v>2210050</v>
      </c>
      <c r="FQ5" s="32">
        <f t="shared" si="5"/>
        <v>0</v>
      </c>
      <c r="FR5" s="32">
        <f t="shared" si="5"/>
        <v>0</v>
      </c>
      <c r="FS5" s="32">
        <v>0</v>
      </c>
      <c r="FV5" s="4"/>
      <c r="FW5" s="4"/>
      <c r="FX5" s="4"/>
    </row>
    <row r="6" spans="1:180" x14ac:dyDescent="0.25">
      <c r="A6" s="33"/>
      <c r="B6" s="34" t="s">
        <v>125</v>
      </c>
      <c r="C6" s="35">
        <v>1440050</v>
      </c>
      <c r="D6" s="35"/>
      <c r="E6" s="35">
        <v>55000</v>
      </c>
      <c r="F6" s="35">
        <v>864.01</v>
      </c>
      <c r="G6" s="35"/>
      <c r="H6" s="35"/>
      <c r="I6" s="35">
        <v>54135.99</v>
      </c>
      <c r="J6" s="35"/>
      <c r="K6" s="35">
        <v>70000</v>
      </c>
      <c r="L6" s="35"/>
      <c r="M6" s="35"/>
      <c r="N6" s="35"/>
      <c r="O6" s="35">
        <v>864.01</v>
      </c>
      <c r="P6" s="35"/>
      <c r="Q6" s="35"/>
      <c r="R6" s="35">
        <v>70864.009999999995</v>
      </c>
      <c r="S6" s="35"/>
      <c r="T6" s="35"/>
      <c r="U6" s="35"/>
      <c r="V6" s="35"/>
      <c r="W6" s="35">
        <v>0</v>
      </c>
      <c r="X6" s="35"/>
      <c r="Y6" s="35"/>
      <c r="Z6" s="35">
        <v>70000</v>
      </c>
      <c r="AA6" s="35"/>
      <c r="AB6" s="35">
        <v>100000</v>
      </c>
      <c r="AC6" s="35">
        <v>70864.009999999995</v>
      </c>
      <c r="AD6" s="35"/>
      <c r="AE6" s="35">
        <v>142903.63</v>
      </c>
      <c r="AF6" s="35"/>
      <c r="AG6" s="35"/>
      <c r="AH6" s="35">
        <v>97960.38</v>
      </c>
      <c r="AI6" s="35"/>
      <c r="AJ6" s="35"/>
      <c r="AK6" s="35">
        <v>152096.37</v>
      </c>
      <c r="AL6" s="35">
        <v>0</v>
      </c>
      <c r="AM6" s="35">
        <v>70000</v>
      </c>
      <c r="AN6" s="35"/>
      <c r="AO6" s="35">
        <v>150000</v>
      </c>
      <c r="AP6" s="35">
        <v>142903.63</v>
      </c>
      <c r="AQ6" s="35"/>
      <c r="AR6" s="35"/>
      <c r="AS6" s="35">
        <v>150827.68</v>
      </c>
      <c r="AT6" s="35"/>
      <c r="AU6" s="35"/>
      <c r="AV6" s="35">
        <v>212075.95</v>
      </c>
      <c r="AW6" s="35"/>
      <c r="AX6" s="35">
        <v>27000</v>
      </c>
      <c r="AY6" s="35"/>
      <c r="AZ6" s="35"/>
      <c r="BA6" s="35"/>
      <c r="BB6" s="35">
        <v>150827.68</v>
      </c>
      <c r="BC6" s="35"/>
      <c r="BD6" s="35"/>
      <c r="BE6" s="35"/>
      <c r="BF6" s="35">
        <v>797.98</v>
      </c>
      <c r="BG6" s="35"/>
      <c r="BH6" s="35">
        <v>177029.69999999998</v>
      </c>
      <c r="BI6" s="35"/>
      <c r="BJ6" s="35"/>
      <c r="BK6" s="35"/>
      <c r="BL6" s="35"/>
      <c r="BM6" s="35">
        <v>65000</v>
      </c>
      <c r="BN6" s="35"/>
      <c r="BO6" s="35"/>
      <c r="BP6" s="35"/>
      <c r="BQ6" s="35"/>
      <c r="BR6" s="35">
        <v>797.98</v>
      </c>
      <c r="BS6" s="35"/>
      <c r="BT6" s="35"/>
      <c r="BU6" s="35"/>
      <c r="BV6" s="35">
        <v>713.53</v>
      </c>
      <c r="BW6" s="35"/>
      <c r="BX6" s="35"/>
      <c r="BY6" s="35">
        <v>65084.45</v>
      </c>
      <c r="BZ6" s="35"/>
      <c r="CA6" s="35">
        <v>454190.10000000003</v>
      </c>
      <c r="CB6" s="35">
        <v>0</v>
      </c>
      <c r="CC6" s="35">
        <v>606286.47</v>
      </c>
      <c r="CD6" s="35">
        <v>0</v>
      </c>
      <c r="CE6" s="35">
        <v>155000</v>
      </c>
      <c r="CF6" s="35"/>
      <c r="CG6" s="35">
        <v>713.52999999999884</v>
      </c>
      <c r="CH6" s="35"/>
      <c r="CI6" s="35"/>
      <c r="CJ6" s="35"/>
      <c r="CK6" s="35">
        <v>78</v>
      </c>
      <c r="CL6" s="35"/>
      <c r="CM6" s="35"/>
      <c r="CN6" s="35"/>
      <c r="CO6" s="35">
        <v>155635.53</v>
      </c>
      <c r="CP6" s="35"/>
      <c r="CQ6" s="35">
        <v>155000</v>
      </c>
      <c r="CR6" s="35"/>
      <c r="CS6" s="35"/>
      <c r="CT6" s="35"/>
      <c r="CU6" s="35"/>
      <c r="CV6" s="35"/>
      <c r="CW6" s="35"/>
      <c r="CX6" s="35"/>
      <c r="CY6" s="35"/>
      <c r="CZ6" s="35">
        <v>78</v>
      </c>
      <c r="DA6" s="35"/>
      <c r="DB6" s="35"/>
      <c r="DC6" s="35">
        <v>2221.6900000000023</v>
      </c>
      <c r="DD6" s="35"/>
      <c r="DE6" s="35">
        <v>152856.31</v>
      </c>
      <c r="DF6" s="35"/>
      <c r="DG6" s="35">
        <v>155000</v>
      </c>
      <c r="DH6" s="35"/>
      <c r="DI6" s="35"/>
      <c r="DJ6" s="35"/>
      <c r="DK6" s="35"/>
      <c r="DL6" s="35"/>
      <c r="DM6" s="35"/>
      <c r="DN6" s="35">
        <v>2221.6900000000023</v>
      </c>
      <c r="DO6" s="35"/>
      <c r="DP6" s="35"/>
      <c r="DQ6" s="35"/>
      <c r="DR6" s="35"/>
      <c r="DS6" s="35">
        <v>1586.17</v>
      </c>
      <c r="DT6" s="35">
        <v>155635.51999999999</v>
      </c>
      <c r="DU6" s="35"/>
      <c r="DV6" s="35">
        <v>464127.36</v>
      </c>
      <c r="DW6" s="35">
        <v>1070413.83</v>
      </c>
      <c r="DX6" s="35">
        <v>130000</v>
      </c>
      <c r="DY6" s="35"/>
      <c r="DZ6" s="35"/>
      <c r="EA6" s="35"/>
      <c r="EB6" s="35">
        <v>1586.17</v>
      </c>
      <c r="EC6" s="35"/>
      <c r="ED6" s="35"/>
      <c r="EE6" s="35">
        <v>963.5</v>
      </c>
      <c r="EF6" s="35"/>
      <c r="EG6" s="35"/>
      <c r="EH6" s="35">
        <v>130622.67000000001</v>
      </c>
      <c r="EI6" s="35"/>
      <c r="EJ6" s="35"/>
      <c r="EK6" s="35">
        <v>120000</v>
      </c>
      <c r="EL6" s="35"/>
      <c r="EM6" s="35"/>
      <c r="EN6" s="35"/>
      <c r="EO6" s="35"/>
      <c r="EP6" s="35"/>
      <c r="EQ6" s="35"/>
      <c r="ER6" s="35">
        <v>963.5</v>
      </c>
      <c r="ES6" s="35"/>
      <c r="ET6" s="35"/>
      <c r="EU6" s="35"/>
      <c r="EV6" s="35"/>
      <c r="EW6" s="35">
        <v>1457.6499999999942</v>
      </c>
      <c r="EX6" s="35"/>
      <c r="EY6" s="35">
        <v>119505.85</v>
      </c>
      <c r="EZ6" s="35"/>
      <c r="FA6" s="35"/>
      <c r="FB6" s="35">
        <v>120000</v>
      </c>
      <c r="FC6" s="35"/>
      <c r="FD6" s="35"/>
      <c r="FE6" s="35"/>
      <c r="FF6" s="35"/>
      <c r="FG6" s="35"/>
      <c r="FH6" s="35"/>
      <c r="FI6" s="35">
        <v>1457.6499999999942</v>
      </c>
      <c r="FJ6" s="35"/>
      <c r="FK6" s="35">
        <v>-1950</v>
      </c>
      <c r="FL6" s="35"/>
      <c r="FM6" s="35">
        <v>119507.65</v>
      </c>
      <c r="FN6" s="35"/>
      <c r="FO6" s="35">
        <v>369636.17000000004</v>
      </c>
      <c r="FP6" s="35">
        <v>1440050</v>
      </c>
      <c r="FQ6" s="35">
        <v>0</v>
      </c>
      <c r="FR6" s="35">
        <v>0</v>
      </c>
      <c r="FS6" s="35">
        <v>0</v>
      </c>
      <c r="FV6" s="4"/>
      <c r="FW6" s="4"/>
      <c r="FX6" s="4"/>
    </row>
    <row r="7" spans="1:180" x14ac:dyDescent="0.25">
      <c r="A7" s="33"/>
      <c r="B7" s="34" t="s">
        <v>126</v>
      </c>
      <c r="C7" s="35">
        <v>770000</v>
      </c>
      <c r="D7" s="35"/>
      <c r="E7" s="35">
        <v>55000</v>
      </c>
      <c r="F7" s="35">
        <v>431.11</v>
      </c>
      <c r="G7" s="35"/>
      <c r="H7" s="35"/>
      <c r="I7" s="35">
        <v>54568.89</v>
      </c>
      <c r="J7" s="35"/>
      <c r="K7" s="35">
        <v>80000</v>
      </c>
      <c r="L7" s="35"/>
      <c r="M7" s="35"/>
      <c r="N7" s="35"/>
      <c r="O7" s="35">
        <v>431.11</v>
      </c>
      <c r="P7" s="35"/>
      <c r="Q7" s="35"/>
      <c r="R7" s="35">
        <v>10851.270000000004</v>
      </c>
      <c r="S7" s="35"/>
      <c r="T7" s="35"/>
      <c r="U7" s="35"/>
      <c r="V7" s="35"/>
      <c r="W7" s="35">
        <v>69579.839999999997</v>
      </c>
      <c r="X7" s="35"/>
      <c r="Y7" s="35"/>
      <c r="Z7" s="35">
        <v>80000</v>
      </c>
      <c r="AA7" s="35"/>
      <c r="AB7" s="35">
        <v>80000</v>
      </c>
      <c r="AC7" s="35">
        <v>10851.270000000004</v>
      </c>
      <c r="AD7" s="35"/>
      <c r="AE7" s="35">
        <v>931.17</v>
      </c>
      <c r="AF7" s="35"/>
      <c r="AG7" s="35"/>
      <c r="AH7" s="35">
        <v>169920.1</v>
      </c>
      <c r="AI7" s="35"/>
      <c r="AJ7" s="35"/>
      <c r="AK7" s="35">
        <v>294068.83</v>
      </c>
      <c r="AL7" s="35">
        <v>0</v>
      </c>
      <c r="AM7" s="35">
        <v>80000</v>
      </c>
      <c r="AN7" s="35"/>
      <c r="AO7" s="35"/>
      <c r="AP7" s="35">
        <v>931.17</v>
      </c>
      <c r="AQ7" s="35"/>
      <c r="AR7" s="35"/>
      <c r="AS7" s="35">
        <v>448.27</v>
      </c>
      <c r="AT7" s="35"/>
      <c r="AU7" s="35"/>
      <c r="AV7" s="35">
        <v>80482.899999999994</v>
      </c>
      <c r="AW7" s="35"/>
      <c r="AX7" s="35">
        <v>20000</v>
      </c>
      <c r="AY7" s="35"/>
      <c r="AZ7" s="35">
        <v>30000</v>
      </c>
      <c r="BA7" s="35"/>
      <c r="BB7" s="35">
        <v>448.27</v>
      </c>
      <c r="BC7" s="35"/>
      <c r="BD7" s="35"/>
      <c r="BE7" s="35"/>
      <c r="BF7" s="35">
        <v>562.68000000000029</v>
      </c>
      <c r="BG7" s="35"/>
      <c r="BH7" s="35">
        <v>49885.59</v>
      </c>
      <c r="BI7" s="35"/>
      <c r="BJ7" s="35"/>
      <c r="BK7" s="35"/>
      <c r="BL7" s="35"/>
      <c r="BM7" s="35">
        <v>55000</v>
      </c>
      <c r="BN7" s="35"/>
      <c r="BO7" s="35"/>
      <c r="BP7" s="35"/>
      <c r="BQ7" s="35"/>
      <c r="BR7" s="35">
        <v>562.68000000000029</v>
      </c>
      <c r="BS7" s="35"/>
      <c r="BT7" s="35"/>
      <c r="BU7" s="35"/>
      <c r="BV7" s="35">
        <v>758.79</v>
      </c>
      <c r="BW7" s="35"/>
      <c r="BX7" s="35"/>
      <c r="BY7" s="35">
        <v>54803.89</v>
      </c>
      <c r="BZ7" s="35"/>
      <c r="CA7" s="35">
        <v>185172.38</v>
      </c>
      <c r="CB7" s="35">
        <v>0</v>
      </c>
      <c r="CC7" s="35">
        <v>479241.21</v>
      </c>
      <c r="CD7" s="35">
        <v>0</v>
      </c>
      <c r="CE7" s="35">
        <v>70000</v>
      </c>
      <c r="CF7" s="35"/>
      <c r="CG7" s="35">
        <v>758.79000000000087</v>
      </c>
      <c r="CH7" s="35"/>
      <c r="CI7" s="35"/>
      <c r="CJ7" s="35"/>
      <c r="CK7" s="35">
        <v>497.39</v>
      </c>
      <c r="CL7" s="35"/>
      <c r="CM7" s="35"/>
      <c r="CN7" s="35"/>
      <c r="CO7" s="35">
        <v>70261.400000000009</v>
      </c>
      <c r="CP7" s="35"/>
      <c r="CQ7" s="35">
        <v>70000</v>
      </c>
      <c r="CR7" s="35"/>
      <c r="CS7" s="35"/>
      <c r="CT7" s="35"/>
      <c r="CU7" s="35"/>
      <c r="CV7" s="35"/>
      <c r="CW7" s="35"/>
      <c r="CX7" s="35"/>
      <c r="CY7" s="35"/>
      <c r="CZ7" s="35">
        <v>497.39</v>
      </c>
      <c r="DA7" s="35"/>
      <c r="DB7" s="35"/>
      <c r="DC7" s="35">
        <v>235.99</v>
      </c>
      <c r="DD7" s="35"/>
      <c r="DE7" s="35">
        <v>70261.399999999994</v>
      </c>
      <c r="DF7" s="35"/>
      <c r="DG7" s="35">
        <v>70000</v>
      </c>
      <c r="DH7" s="35"/>
      <c r="DI7" s="35"/>
      <c r="DJ7" s="35"/>
      <c r="DK7" s="35"/>
      <c r="DL7" s="35"/>
      <c r="DM7" s="35"/>
      <c r="DN7" s="35">
        <v>235.99</v>
      </c>
      <c r="DO7" s="35"/>
      <c r="DP7" s="35"/>
      <c r="DQ7" s="35"/>
      <c r="DR7" s="35"/>
      <c r="DS7" s="35">
        <v>42.04</v>
      </c>
      <c r="DT7" s="35">
        <v>70193.950000000012</v>
      </c>
      <c r="DU7" s="35"/>
      <c r="DV7" s="35">
        <v>210716.75</v>
      </c>
      <c r="DW7" s="35">
        <v>689957.96</v>
      </c>
      <c r="DX7" s="35">
        <v>20000</v>
      </c>
      <c r="DY7" s="35"/>
      <c r="DZ7" s="35"/>
      <c r="EA7" s="35"/>
      <c r="EB7" s="35">
        <v>42.04</v>
      </c>
      <c r="EC7" s="35"/>
      <c r="ED7" s="35"/>
      <c r="EE7" s="35">
        <v>20042.04</v>
      </c>
      <c r="EF7" s="35"/>
      <c r="EG7" s="35"/>
      <c r="EH7" s="35">
        <v>0</v>
      </c>
      <c r="EI7" s="35"/>
      <c r="EJ7" s="35"/>
      <c r="EK7" s="35">
        <v>30000</v>
      </c>
      <c r="EL7" s="35"/>
      <c r="EM7" s="35"/>
      <c r="EN7" s="35"/>
      <c r="EO7" s="35"/>
      <c r="EP7" s="35"/>
      <c r="EQ7" s="35"/>
      <c r="ER7" s="35">
        <v>20042.04</v>
      </c>
      <c r="ES7" s="35"/>
      <c r="ET7" s="35"/>
      <c r="EU7" s="35"/>
      <c r="EV7" s="35"/>
      <c r="EW7" s="35">
        <v>50042.04</v>
      </c>
      <c r="EX7" s="35"/>
      <c r="EY7" s="35">
        <v>0</v>
      </c>
      <c r="EZ7" s="35"/>
      <c r="FA7" s="35"/>
      <c r="FB7" s="35">
        <v>30000</v>
      </c>
      <c r="FC7" s="35"/>
      <c r="FD7" s="35"/>
      <c r="FE7" s="35"/>
      <c r="FF7" s="35"/>
      <c r="FG7" s="35"/>
      <c r="FH7" s="35"/>
      <c r="FI7" s="35">
        <v>50042.04</v>
      </c>
      <c r="FJ7" s="35"/>
      <c r="FK7" s="35"/>
      <c r="FL7" s="35"/>
      <c r="FM7" s="35">
        <v>80042.040000000008</v>
      </c>
      <c r="FN7" s="35"/>
      <c r="FO7" s="35">
        <v>80042.040000000008</v>
      </c>
      <c r="FP7" s="35">
        <v>770000</v>
      </c>
      <c r="FQ7" s="35">
        <v>0</v>
      </c>
      <c r="FR7" s="35">
        <v>0</v>
      </c>
      <c r="FS7" s="35">
        <v>0</v>
      </c>
      <c r="FV7" s="4"/>
      <c r="FW7" s="4"/>
      <c r="FX7" s="4"/>
    </row>
    <row r="8" spans="1:180" ht="22.5" x14ac:dyDescent="0.25">
      <c r="A8" s="30" t="s">
        <v>127</v>
      </c>
      <c r="B8" s="31" t="s">
        <v>128</v>
      </c>
      <c r="C8" s="36">
        <f t="shared" ref="C8:BM8" si="6">C9+C10</f>
        <v>3000000</v>
      </c>
      <c r="D8" s="36">
        <f t="shared" si="6"/>
        <v>0</v>
      </c>
      <c r="E8" s="36">
        <f t="shared" si="6"/>
        <v>138000</v>
      </c>
      <c r="F8" s="36">
        <f t="shared" si="6"/>
        <v>130.70000000001164</v>
      </c>
      <c r="G8" s="36">
        <f t="shared" si="6"/>
        <v>0</v>
      </c>
      <c r="H8" s="36">
        <f t="shared" si="6"/>
        <v>0</v>
      </c>
      <c r="I8" s="36">
        <f t="shared" si="6"/>
        <v>137869.29999999999</v>
      </c>
      <c r="J8" s="36">
        <f t="shared" si="6"/>
        <v>0</v>
      </c>
      <c r="K8" s="36">
        <f t="shared" si="6"/>
        <v>100000</v>
      </c>
      <c r="L8" s="36">
        <f t="shared" si="6"/>
        <v>200000</v>
      </c>
      <c r="M8" s="36">
        <f t="shared" si="6"/>
        <v>0</v>
      </c>
      <c r="N8" s="36">
        <f t="shared" si="6"/>
        <v>0</v>
      </c>
      <c r="O8" s="36">
        <f t="shared" si="6"/>
        <v>130.69999999999999</v>
      </c>
      <c r="P8" s="36">
        <f t="shared" si="6"/>
        <v>0</v>
      </c>
      <c r="Q8" s="36">
        <f t="shared" si="6"/>
        <v>0</v>
      </c>
      <c r="R8" s="36">
        <f t="shared" si="6"/>
        <v>1715.73</v>
      </c>
      <c r="S8" s="36">
        <f t="shared" si="6"/>
        <v>0</v>
      </c>
      <c r="T8" s="36">
        <f t="shared" si="6"/>
        <v>0</v>
      </c>
      <c r="U8" s="36">
        <f t="shared" si="6"/>
        <v>0</v>
      </c>
      <c r="V8" s="36">
        <f t="shared" si="6"/>
        <v>0</v>
      </c>
      <c r="W8" s="36">
        <f t="shared" si="6"/>
        <v>298414.97000000003</v>
      </c>
      <c r="X8" s="36">
        <f t="shared" si="6"/>
        <v>0</v>
      </c>
      <c r="Y8" s="36">
        <f t="shared" si="6"/>
        <v>0</v>
      </c>
      <c r="Z8" s="36">
        <f t="shared" si="6"/>
        <v>62000</v>
      </c>
      <c r="AA8" s="36">
        <f t="shared" si="6"/>
        <v>0</v>
      </c>
      <c r="AB8" s="36">
        <f t="shared" si="6"/>
        <v>200000</v>
      </c>
      <c r="AC8" s="36">
        <f t="shared" si="6"/>
        <v>1715.73</v>
      </c>
      <c r="AD8" s="36">
        <f t="shared" si="6"/>
        <v>0</v>
      </c>
      <c r="AE8" s="36">
        <f t="shared" si="6"/>
        <v>277.33999999999997</v>
      </c>
      <c r="AF8" s="36">
        <f t="shared" si="6"/>
        <v>0</v>
      </c>
      <c r="AG8" s="36">
        <f t="shared" si="6"/>
        <v>0</v>
      </c>
      <c r="AH8" s="36">
        <f t="shared" si="6"/>
        <v>263438.38999999996</v>
      </c>
      <c r="AI8" s="36">
        <f t="shared" si="6"/>
        <v>0</v>
      </c>
      <c r="AJ8" s="36">
        <f t="shared" si="6"/>
        <v>0</v>
      </c>
      <c r="AK8" s="36">
        <f t="shared" si="6"/>
        <v>699722.65999999992</v>
      </c>
      <c r="AL8" s="36">
        <f t="shared" si="6"/>
        <v>0</v>
      </c>
      <c r="AM8" s="36">
        <f t="shared" si="6"/>
        <v>0</v>
      </c>
      <c r="AN8" s="36">
        <f t="shared" si="6"/>
        <v>0</v>
      </c>
      <c r="AO8" s="36">
        <f t="shared" si="6"/>
        <v>300000</v>
      </c>
      <c r="AP8" s="36">
        <f t="shared" si="6"/>
        <v>277.33999999999997</v>
      </c>
      <c r="AQ8" s="36">
        <f t="shared" si="6"/>
        <v>0</v>
      </c>
      <c r="AR8" s="36">
        <f t="shared" si="6"/>
        <v>0</v>
      </c>
      <c r="AS8" s="36">
        <f t="shared" si="6"/>
        <v>569.51</v>
      </c>
      <c r="AT8" s="36">
        <f t="shared" si="6"/>
        <v>0</v>
      </c>
      <c r="AU8" s="36">
        <f t="shared" si="6"/>
        <v>0</v>
      </c>
      <c r="AV8" s="36">
        <f t="shared" si="6"/>
        <v>299707.83</v>
      </c>
      <c r="AW8" s="36">
        <f t="shared" si="6"/>
        <v>0</v>
      </c>
      <c r="AX8" s="36">
        <f t="shared" si="6"/>
        <v>0</v>
      </c>
      <c r="AY8" s="36">
        <f t="shared" si="6"/>
        <v>0</v>
      </c>
      <c r="AZ8" s="36">
        <f t="shared" si="6"/>
        <v>300000</v>
      </c>
      <c r="BA8" s="36">
        <f t="shared" si="6"/>
        <v>0</v>
      </c>
      <c r="BB8" s="36">
        <f t="shared" si="6"/>
        <v>569.51</v>
      </c>
      <c r="BC8" s="36">
        <f t="shared" si="6"/>
        <v>0</v>
      </c>
      <c r="BD8" s="36">
        <f t="shared" si="6"/>
        <v>0</v>
      </c>
      <c r="BE8" s="36">
        <f t="shared" si="6"/>
        <v>0</v>
      </c>
      <c r="BF8" s="36">
        <f t="shared" si="6"/>
        <v>1150.22</v>
      </c>
      <c r="BG8" s="36">
        <f t="shared" si="6"/>
        <v>0</v>
      </c>
      <c r="BH8" s="36">
        <f t="shared" si="6"/>
        <v>299419.29000000004</v>
      </c>
      <c r="BI8" s="36">
        <f t="shared" si="6"/>
        <v>0</v>
      </c>
      <c r="BJ8" s="36">
        <f t="shared" si="6"/>
        <v>0</v>
      </c>
      <c r="BK8" s="36">
        <f t="shared" si="6"/>
        <v>0</v>
      </c>
      <c r="BL8" s="36">
        <f t="shared" si="6"/>
        <v>0</v>
      </c>
      <c r="BM8" s="36">
        <f t="shared" si="6"/>
        <v>300000</v>
      </c>
      <c r="BN8" s="36">
        <f t="shared" ref="BN8:DY8" si="7">BN9+BN10</f>
        <v>0</v>
      </c>
      <c r="BO8" s="36">
        <f t="shared" si="7"/>
        <v>0</v>
      </c>
      <c r="BP8" s="36">
        <f t="shared" si="7"/>
        <v>0</v>
      </c>
      <c r="BQ8" s="36">
        <f t="shared" si="7"/>
        <v>0</v>
      </c>
      <c r="BR8" s="36">
        <f t="shared" si="7"/>
        <v>1150.22</v>
      </c>
      <c r="BS8" s="36">
        <f t="shared" si="7"/>
        <v>0</v>
      </c>
      <c r="BT8" s="36">
        <f t="shared" si="7"/>
        <v>0</v>
      </c>
      <c r="BU8" s="36">
        <f t="shared" si="7"/>
        <v>0</v>
      </c>
      <c r="BV8" s="36">
        <f t="shared" si="7"/>
        <v>1836.66</v>
      </c>
      <c r="BW8" s="36">
        <f t="shared" si="7"/>
        <v>0</v>
      </c>
      <c r="BX8" s="36">
        <f t="shared" si="7"/>
        <v>0</v>
      </c>
      <c r="BY8" s="36">
        <f t="shared" si="7"/>
        <v>299313.56</v>
      </c>
      <c r="BZ8" s="36">
        <f t="shared" si="7"/>
        <v>0</v>
      </c>
      <c r="CA8" s="36">
        <f t="shared" si="7"/>
        <v>898440.68000000017</v>
      </c>
      <c r="CB8" s="36">
        <f t="shared" si="7"/>
        <v>0</v>
      </c>
      <c r="CC8" s="36">
        <f t="shared" si="7"/>
        <v>1598163.34</v>
      </c>
      <c r="CD8" s="36">
        <f t="shared" si="7"/>
        <v>0</v>
      </c>
      <c r="CE8" s="36">
        <f t="shared" si="7"/>
        <v>300000</v>
      </c>
      <c r="CF8" s="36">
        <f t="shared" si="7"/>
        <v>0</v>
      </c>
      <c r="CG8" s="36">
        <f t="shared" si="7"/>
        <v>1836.6599999999744</v>
      </c>
      <c r="CH8" s="36">
        <f t="shared" si="7"/>
        <v>0</v>
      </c>
      <c r="CI8" s="36">
        <f t="shared" si="7"/>
        <v>0</v>
      </c>
      <c r="CJ8" s="36">
        <f t="shared" si="7"/>
        <v>0</v>
      </c>
      <c r="CK8" s="36">
        <f t="shared" si="7"/>
        <v>415.25</v>
      </c>
      <c r="CL8" s="36">
        <f t="shared" si="7"/>
        <v>0</v>
      </c>
      <c r="CM8" s="36">
        <f t="shared" si="7"/>
        <v>0</v>
      </c>
      <c r="CN8" s="36">
        <f t="shared" si="7"/>
        <v>0</v>
      </c>
      <c r="CO8" s="36">
        <f t="shared" si="7"/>
        <v>301421.40999999997</v>
      </c>
      <c r="CP8" s="36">
        <f t="shared" si="7"/>
        <v>0</v>
      </c>
      <c r="CQ8" s="36">
        <f t="shared" si="7"/>
        <v>300000</v>
      </c>
      <c r="CR8" s="36">
        <f t="shared" si="7"/>
        <v>0</v>
      </c>
      <c r="CS8" s="36">
        <f t="shared" si="7"/>
        <v>0</v>
      </c>
      <c r="CT8" s="36">
        <f t="shared" si="7"/>
        <v>0</v>
      </c>
      <c r="CU8" s="36">
        <f t="shared" si="7"/>
        <v>0</v>
      </c>
      <c r="CV8" s="36">
        <f t="shared" si="7"/>
        <v>0</v>
      </c>
      <c r="CW8" s="36">
        <f t="shared" si="7"/>
        <v>0</v>
      </c>
      <c r="CX8" s="36">
        <f t="shared" si="7"/>
        <v>0</v>
      </c>
      <c r="CY8" s="36">
        <f t="shared" si="7"/>
        <v>0</v>
      </c>
      <c r="CZ8" s="36">
        <f t="shared" si="7"/>
        <v>415.25</v>
      </c>
      <c r="DA8" s="36">
        <f t="shared" si="7"/>
        <v>0</v>
      </c>
      <c r="DB8" s="36">
        <f t="shared" si="7"/>
        <v>0</v>
      </c>
      <c r="DC8" s="36">
        <f t="shared" si="7"/>
        <v>399.07</v>
      </c>
      <c r="DD8" s="36">
        <f t="shared" si="7"/>
        <v>0</v>
      </c>
      <c r="DE8" s="36">
        <f t="shared" si="7"/>
        <v>300016.18</v>
      </c>
      <c r="DF8" s="36">
        <f t="shared" si="7"/>
        <v>0</v>
      </c>
      <c r="DG8" s="36">
        <f t="shared" si="7"/>
        <v>300000</v>
      </c>
      <c r="DH8" s="36">
        <f t="shared" si="7"/>
        <v>0</v>
      </c>
      <c r="DI8" s="36">
        <f t="shared" si="7"/>
        <v>0</v>
      </c>
      <c r="DJ8" s="36">
        <f t="shared" si="7"/>
        <v>0</v>
      </c>
      <c r="DK8" s="36">
        <f t="shared" si="7"/>
        <v>0</v>
      </c>
      <c r="DL8" s="36">
        <f t="shared" si="7"/>
        <v>0</v>
      </c>
      <c r="DM8" s="36">
        <f t="shared" si="7"/>
        <v>0</v>
      </c>
      <c r="DN8" s="36">
        <f t="shared" si="7"/>
        <v>399.07</v>
      </c>
      <c r="DO8" s="36">
        <f t="shared" si="7"/>
        <v>0</v>
      </c>
      <c r="DP8" s="36">
        <f t="shared" si="7"/>
        <v>0</v>
      </c>
      <c r="DQ8" s="36">
        <f t="shared" si="7"/>
        <v>0</v>
      </c>
      <c r="DR8" s="36">
        <f t="shared" si="7"/>
        <v>0</v>
      </c>
      <c r="DS8" s="36">
        <f t="shared" si="7"/>
        <v>229.25</v>
      </c>
      <c r="DT8" s="36">
        <f t="shared" si="7"/>
        <v>300169.82</v>
      </c>
      <c r="DU8" s="36">
        <f t="shared" si="7"/>
        <v>0</v>
      </c>
      <c r="DV8" s="36">
        <f t="shared" si="7"/>
        <v>901607.40999999992</v>
      </c>
      <c r="DW8" s="36">
        <f t="shared" si="7"/>
        <v>2499770.75</v>
      </c>
      <c r="DX8" s="36">
        <f t="shared" si="7"/>
        <v>0</v>
      </c>
      <c r="DY8" s="36">
        <f t="shared" si="7"/>
        <v>0</v>
      </c>
      <c r="DZ8" s="36">
        <f t="shared" ref="DZ8:FR8" si="8">DZ9+DZ10</f>
        <v>0</v>
      </c>
      <c r="EA8" s="36">
        <f t="shared" si="8"/>
        <v>0</v>
      </c>
      <c r="EB8" s="36">
        <f t="shared" si="8"/>
        <v>229.25</v>
      </c>
      <c r="EC8" s="36">
        <f t="shared" si="8"/>
        <v>0</v>
      </c>
      <c r="ED8" s="36">
        <f t="shared" si="8"/>
        <v>0</v>
      </c>
      <c r="EE8" s="36">
        <f t="shared" si="8"/>
        <v>229.25</v>
      </c>
      <c r="EF8" s="36">
        <f t="shared" si="8"/>
        <v>0</v>
      </c>
      <c r="EG8" s="36">
        <f t="shared" si="8"/>
        <v>0</v>
      </c>
      <c r="EH8" s="36">
        <f t="shared" si="8"/>
        <v>0</v>
      </c>
      <c r="EI8" s="36">
        <f t="shared" si="8"/>
        <v>0</v>
      </c>
      <c r="EJ8" s="36">
        <f t="shared" si="8"/>
        <v>100000</v>
      </c>
      <c r="EK8" s="36">
        <f t="shared" si="8"/>
        <v>200000</v>
      </c>
      <c r="EL8" s="36">
        <f t="shared" si="8"/>
        <v>0</v>
      </c>
      <c r="EM8" s="36">
        <f t="shared" si="8"/>
        <v>0</v>
      </c>
      <c r="EN8" s="36">
        <f t="shared" si="8"/>
        <v>0</v>
      </c>
      <c r="EO8" s="36">
        <f t="shared" si="8"/>
        <v>0</v>
      </c>
      <c r="EP8" s="36">
        <f t="shared" si="8"/>
        <v>0</v>
      </c>
      <c r="EQ8" s="36">
        <f t="shared" si="8"/>
        <v>0</v>
      </c>
      <c r="ER8" s="36">
        <f t="shared" si="8"/>
        <v>229.25</v>
      </c>
      <c r="ES8" s="36">
        <f t="shared" si="8"/>
        <v>0</v>
      </c>
      <c r="ET8" s="36">
        <f t="shared" si="8"/>
        <v>0</v>
      </c>
      <c r="EU8" s="36">
        <f t="shared" si="8"/>
        <v>0</v>
      </c>
      <c r="EV8" s="36">
        <f t="shared" si="8"/>
        <v>0</v>
      </c>
      <c r="EW8" s="36">
        <f t="shared" si="8"/>
        <v>300229.25</v>
      </c>
      <c r="EX8" s="36">
        <f t="shared" si="8"/>
        <v>0</v>
      </c>
      <c r="EY8" s="36">
        <f t="shared" si="8"/>
        <v>0</v>
      </c>
      <c r="EZ8" s="36">
        <f t="shared" si="8"/>
        <v>0</v>
      </c>
      <c r="FA8" s="36">
        <f t="shared" si="8"/>
        <v>0</v>
      </c>
      <c r="FB8" s="36">
        <f t="shared" si="8"/>
        <v>200000</v>
      </c>
      <c r="FC8" s="36">
        <f t="shared" si="8"/>
        <v>0</v>
      </c>
      <c r="FD8" s="36">
        <f t="shared" si="8"/>
        <v>0</v>
      </c>
      <c r="FE8" s="36">
        <f t="shared" si="8"/>
        <v>0</v>
      </c>
      <c r="FF8" s="36">
        <f t="shared" si="8"/>
        <v>0</v>
      </c>
      <c r="FG8" s="36">
        <f t="shared" si="8"/>
        <v>0</v>
      </c>
      <c r="FH8" s="36">
        <f t="shared" si="8"/>
        <v>0</v>
      </c>
      <c r="FI8" s="36">
        <f t="shared" si="8"/>
        <v>300229.25</v>
      </c>
      <c r="FJ8" s="36">
        <f t="shared" si="8"/>
        <v>0</v>
      </c>
      <c r="FK8" s="36">
        <f t="shared" si="8"/>
        <v>0</v>
      </c>
      <c r="FL8" s="36">
        <f t="shared" si="8"/>
        <v>0</v>
      </c>
      <c r="FM8" s="36">
        <f t="shared" si="8"/>
        <v>500229.25</v>
      </c>
      <c r="FN8" s="36">
        <f t="shared" si="8"/>
        <v>0</v>
      </c>
      <c r="FO8" s="36">
        <f t="shared" si="8"/>
        <v>500229.25</v>
      </c>
      <c r="FP8" s="36">
        <f t="shared" si="8"/>
        <v>3000000</v>
      </c>
      <c r="FQ8" s="36">
        <f t="shared" si="8"/>
        <v>0</v>
      </c>
      <c r="FR8" s="36">
        <f t="shared" si="8"/>
        <v>0</v>
      </c>
      <c r="FS8" s="36">
        <v>0</v>
      </c>
      <c r="FV8" s="4"/>
      <c r="FW8" s="4"/>
      <c r="FX8" s="4"/>
    </row>
    <row r="9" spans="1:180" x14ac:dyDescent="0.25">
      <c r="A9" s="33"/>
      <c r="B9" s="34" t="s">
        <v>126</v>
      </c>
      <c r="C9" s="35">
        <v>3000000</v>
      </c>
      <c r="D9" s="35"/>
      <c r="E9" s="35">
        <v>138000</v>
      </c>
      <c r="F9" s="35">
        <v>130.70000000001164</v>
      </c>
      <c r="G9" s="35"/>
      <c r="H9" s="35"/>
      <c r="I9" s="35">
        <v>137869.29999999999</v>
      </c>
      <c r="J9" s="35"/>
      <c r="K9" s="35">
        <v>100000</v>
      </c>
      <c r="L9" s="35">
        <v>200000</v>
      </c>
      <c r="M9" s="35"/>
      <c r="N9" s="35"/>
      <c r="O9" s="35">
        <v>130.69999999999999</v>
      </c>
      <c r="P9" s="35"/>
      <c r="Q9" s="35"/>
      <c r="R9" s="35">
        <v>1715.73</v>
      </c>
      <c r="S9" s="35"/>
      <c r="T9" s="35"/>
      <c r="U9" s="35"/>
      <c r="V9" s="35"/>
      <c r="W9" s="35">
        <v>298414.97000000003</v>
      </c>
      <c r="X9" s="35"/>
      <c r="Y9" s="35"/>
      <c r="Z9" s="35">
        <v>62000</v>
      </c>
      <c r="AA9" s="35"/>
      <c r="AB9" s="35">
        <v>200000</v>
      </c>
      <c r="AC9" s="35">
        <v>1715.73</v>
      </c>
      <c r="AD9" s="35"/>
      <c r="AE9" s="35">
        <v>277.33999999999997</v>
      </c>
      <c r="AF9" s="35"/>
      <c r="AG9" s="35"/>
      <c r="AH9" s="35">
        <v>263438.38999999996</v>
      </c>
      <c r="AI9" s="35"/>
      <c r="AJ9" s="35"/>
      <c r="AK9" s="35">
        <v>699722.65999999992</v>
      </c>
      <c r="AL9" s="35">
        <v>0</v>
      </c>
      <c r="AM9" s="35"/>
      <c r="AN9" s="35"/>
      <c r="AO9" s="35">
        <v>300000</v>
      </c>
      <c r="AP9" s="35">
        <v>277.33999999999997</v>
      </c>
      <c r="AQ9" s="35"/>
      <c r="AR9" s="35"/>
      <c r="AS9" s="35">
        <v>569.51</v>
      </c>
      <c r="AT9" s="35"/>
      <c r="AU9" s="35"/>
      <c r="AV9" s="35">
        <v>299707.83</v>
      </c>
      <c r="AW9" s="35"/>
      <c r="AX9" s="35"/>
      <c r="AY9" s="35"/>
      <c r="AZ9" s="35">
        <v>300000</v>
      </c>
      <c r="BA9" s="35"/>
      <c r="BB9" s="35">
        <v>569.51</v>
      </c>
      <c r="BC9" s="35"/>
      <c r="BD9" s="35"/>
      <c r="BE9" s="35"/>
      <c r="BF9" s="35">
        <v>1150.22</v>
      </c>
      <c r="BG9" s="35"/>
      <c r="BH9" s="35">
        <v>299419.29000000004</v>
      </c>
      <c r="BI9" s="35"/>
      <c r="BJ9" s="35"/>
      <c r="BK9" s="35"/>
      <c r="BL9" s="35"/>
      <c r="BM9" s="35">
        <v>300000</v>
      </c>
      <c r="BN9" s="35"/>
      <c r="BO9" s="35"/>
      <c r="BP9" s="35"/>
      <c r="BQ9" s="35"/>
      <c r="BR9" s="35">
        <v>1150.22</v>
      </c>
      <c r="BS9" s="35"/>
      <c r="BT9" s="35"/>
      <c r="BU9" s="35"/>
      <c r="BV9" s="35">
        <v>1836.66</v>
      </c>
      <c r="BW9" s="35"/>
      <c r="BX9" s="35"/>
      <c r="BY9" s="35">
        <v>299313.56</v>
      </c>
      <c r="BZ9" s="35"/>
      <c r="CA9" s="35">
        <v>898440.68000000017</v>
      </c>
      <c r="CB9" s="35">
        <v>0</v>
      </c>
      <c r="CC9" s="35">
        <v>1598163.34</v>
      </c>
      <c r="CD9" s="35">
        <v>0</v>
      </c>
      <c r="CE9" s="35">
        <v>300000</v>
      </c>
      <c r="CF9" s="35"/>
      <c r="CG9" s="35">
        <v>1836.6599999999744</v>
      </c>
      <c r="CH9" s="35"/>
      <c r="CI9" s="35"/>
      <c r="CJ9" s="35"/>
      <c r="CK9" s="35">
        <v>415.25</v>
      </c>
      <c r="CL9" s="35"/>
      <c r="CM9" s="35"/>
      <c r="CN9" s="35"/>
      <c r="CO9" s="35">
        <v>301421.40999999997</v>
      </c>
      <c r="CP9" s="35"/>
      <c r="CQ9" s="35">
        <v>300000</v>
      </c>
      <c r="CR9" s="35"/>
      <c r="CS9" s="35"/>
      <c r="CT9" s="35"/>
      <c r="CU9" s="35"/>
      <c r="CV9" s="35"/>
      <c r="CW9" s="35"/>
      <c r="CX9" s="35"/>
      <c r="CY9" s="35"/>
      <c r="CZ9" s="35">
        <v>415.25</v>
      </c>
      <c r="DA9" s="35"/>
      <c r="DB9" s="35"/>
      <c r="DC9" s="35">
        <v>399.07</v>
      </c>
      <c r="DD9" s="35"/>
      <c r="DE9" s="35">
        <v>300016.18</v>
      </c>
      <c r="DF9" s="35"/>
      <c r="DG9" s="35">
        <v>300000</v>
      </c>
      <c r="DH9" s="35"/>
      <c r="DI9" s="35"/>
      <c r="DJ9" s="35"/>
      <c r="DK9" s="35"/>
      <c r="DL9" s="35"/>
      <c r="DM9" s="35"/>
      <c r="DN9" s="35">
        <v>399.07</v>
      </c>
      <c r="DO9" s="35"/>
      <c r="DP9" s="35"/>
      <c r="DQ9" s="35"/>
      <c r="DR9" s="35"/>
      <c r="DS9" s="35">
        <v>229.25</v>
      </c>
      <c r="DT9" s="35">
        <v>300169.82</v>
      </c>
      <c r="DU9" s="35"/>
      <c r="DV9" s="35">
        <v>901607.40999999992</v>
      </c>
      <c r="DW9" s="35">
        <v>2499770.75</v>
      </c>
      <c r="DX9" s="35"/>
      <c r="DY9" s="35"/>
      <c r="DZ9" s="35"/>
      <c r="EA9" s="35"/>
      <c r="EB9" s="35">
        <v>229.25</v>
      </c>
      <c r="EC9" s="35"/>
      <c r="ED9" s="35"/>
      <c r="EE9" s="35">
        <v>229.25</v>
      </c>
      <c r="EF9" s="35"/>
      <c r="EG9" s="35"/>
      <c r="EH9" s="35">
        <v>0</v>
      </c>
      <c r="EI9" s="35"/>
      <c r="EJ9" s="35">
        <v>100000</v>
      </c>
      <c r="EK9" s="35">
        <v>200000</v>
      </c>
      <c r="EL9" s="35"/>
      <c r="EM9" s="35"/>
      <c r="EN9" s="35"/>
      <c r="EO9" s="35"/>
      <c r="EP9" s="35"/>
      <c r="EQ9" s="35"/>
      <c r="ER9" s="35">
        <v>229.25</v>
      </c>
      <c r="ES9" s="35"/>
      <c r="ET9" s="35"/>
      <c r="EU9" s="35"/>
      <c r="EV9" s="35"/>
      <c r="EW9" s="35">
        <v>300229.25</v>
      </c>
      <c r="EX9" s="35"/>
      <c r="EY9" s="35">
        <v>0</v>
      </c>
      <c r="EZ9" s="35"/>
      <c r="FA9" s="35"/>
      <c r="FB9" s="35">
        <v>200000</v>
      </c>
      <c r="FC9" s="35"/>
      <c r="FD9" s="35"/>
      <c r="FE9" s="35"/>
      <c r="FF9" s="35"/>
      <c r="FG9" s="35"/>
      <c r="FH9" s="35"/>
      <c r="FI9" s="35">
        <v>300229.25</v>
      </c>
      <c r="FJ9" s="35"/>
      <c r="FK9" s="35"/>
      <c r="FL9" s="35"/>
      <c r="FM9" s="35">
        <v>500229.25</v>
      </c>
      <c r="FN9" s="35"/>
      <c r="FO9" s="35">
        <v>500229.25</v>
      </c>
      <c r="FP9" s="35">
        <v>3000000</v>
      </c>
      <c r="FQ9" s="35">
        <v>0</v>
      </c>
      <c r="FR9" s="35">
        <v>0</v>
      </c>
      <c r="FS9" s="35">
        <v>0</v>
      </c>
      <c r="FV9" s="4"/>
      <c r="FW9" s="37"/>
      <c r="FX9" s="4"/>
    </row>
    <row r="10" spans="1:180" x14ac:dyDescent="0.25">
      <c r="A10" s="33"/>
      <c r="B10" s="34" t="s">
        <v>125</v>
      </c>
      <c r="C10" s="35">
        <v>0</v>
      </c>
      <c r="D10" s="35"/>
      <c r="E10" s="35"/>
      <c r="F10" s="35">
        <v>0</v>
      </c>
      <c r="G10" s="35">
        <v>0</v>
      </c>
      <c r="H10" s="35"/>
      <c r="I10" s="35">
        <v>0</v>
      </c>
      <c r="J10" s="35"/>
      <c r="K10" s="35"/>
      <c r="L10" s="35"/>
      <c r="M10" s="35"/>
      <c r="N10" s="35"/>
      <c r="O10" s="35">
        <v>0</v>
      </c>
      <c r="P10" s="35"/>
      <c r="Q10" s="35"/>
      <c r="R10" s="35"/>
      <c r="S10" s="35"/>
      <c r="T10" s="35"/>
      <c r="U10" s="35"/>
      <c r="V10" s="35"/>
      <c r="W10" s="35">
        <v>0</v>
      </c>
      <c r="X10" s="35"/>
      <c r="Y10" s="35"/>
      <c r="Z10" s="35"/>
      <c r="AA10" s="35"/>
      <c r="AB10" s="35"/>
      <c r="AC10" s="35"/>
      <c r="AD10" s="35"/>
      <c r="AE10" s="35">
        <v>0</v>
      </c>
      <c r="AF10" s="35"/>
      <c r="AG10" s="35"/>
      <c r="AH10" s="35">
        <v>0</v>
      </c>
      <c r="AI10" s="35"/>
      <c r="AJ10" s="35"/>
      <c r="AK10" s="35">
        <v>0</v>
      </c>
      <c r="AL10" s="35">
        <v>0</v>
      </c>
      <c r="AM10" s="35"/>
      <c r="AN10" s="35"/>
      <c r="AO10" s="35"/>
      <c r="AP10" s="35">
        <v>0</v>
      </c>
      <c r="AQ10" s="35"/>
      <c r="AR10" s="35"/>
      <c r="AS10" s="35">
        <v>0</v>
      </c>
      <c r="AT10" s="35"/>
      <c r="AU10" s="35"/>
      <c r="AV10" s="35">
        <v>0</v>
      </c>
      <c r="AW10" s="35"/>
      <c r="AX10" s="35"/>
      <c r="AY10" s="35"/>
      <c r="AZ10" s="35"/>
      <c r="BA10" s="35"/>
      <c r="BB10" s="35">
        <v>0</v>
      </c>
      <c r="BC10" s="35"/>
      <c r="BD10" s="35"/>
      <c r="BE10" s="35"/>
      <c r="BF10" s="35">
        <v>0</v>
      </c>
      <c r="BG10" s="35"/>
      <c r="BH10" s="35">
        <v>0</v>
      </c>
      <c r="BI10" s="35"/>
      <c r="BJ10" s="35"/>
      <c r="BK10" s="35"/>
      <c r="BL10" s="35"/>
      <c r="BM10" s="35"/>
      <c r="BN10" s="35"/>
      <c r="BO10" s="35"/>
      <c r="BP10" s="35"/>
      <c r="BQ10" s="35"/>
      <c r="BR10" s="35">
        <v>0</v>
      </c>
      <c r="BS10" s="35"/>
      <c r="BT10" s="35"/>
      <c r="BU10" s="35"/>
      <c r="BV10" s="35">
        <v>0</v>
      </c>
      <c r="BW10" s="35"/>
      <c r="BX10" s="35"/>
      <c r="BY10" s="35">
        <v>0</v>
      </c>
      <c r="BZ10" s="35"/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/>
      <c r="CG10" s="35">
        <v>0</v>
      </c>
      <c r="CH10" s="35"/>
      <c r="CI10" s="35"/>
      <c r="CJ10" s="35"/>
      <c r="CK10" s="35">
        <v>0</v>
      </c>
      <c r="CL10" s="35"/>
      <c r="CM10" s="35"/>
      <c r="CN10" s="35"/>
      <c r="CO10" s="35">
        <v>0</v>
      </c>
      <c r="CP10" s="35"/>
      <c r="CQ10" s="35">
        <v>0</v>
      </c>
      <c r="CR10" s="35"/>
      <c r="CS10" s="35"/>
      <c r="CT10" s="35"/>
      <c r="CU10" s="35"/>
      <c r="CV10" s="35"/>
      <c r="CW10" s="35"/>
      <c r="CX10" s="35"/>
      <c r="CY10" s="35"/>
      <c r="CZ10" s="35">
        <v>0</v>
      </c>
      <c r="DA10" s="35"/>
      <c r="DB10" s="35"/>
      <c r="DC10" s="35">
        <v>0</v>
      </c>
      <c r="DD10" s="35"/>
      <c r="DE10" s="35">
        <v>0</v>
      </c>
      <c r="DF10" s="35"/>
      <c r="DG10" s="35">
        <v>0</v>
      </c>
      <c r="DH10" s="35"/>
      <c r="DI10" s="35"/>
      <c r="DJ10" s="35"/>
      <c r="DK10" s="35"/>
      <c r="DL10" s="35"/>
      <c r="DM10" s="35"/>
      <c r="DN10" s="35">
        <v>0</v>
      </c>
      <c r="DO10" s="35"/>
      <c r="DP10" s="35"/>
      <c r="DQ10" s="35"/>
      <c r="DR10" s="35"/>
      <c r="DS10" s="35">
        <v>0</v>
      </c>
      <c r="DT10" s="35">
        <v>0</v>
      </c>
      <c r="DU10" s="35"/>
      <c r="DV10" s="35">
        <v>0</v>
      </c>
      <c r="DW10" s="35">
        <v>0</v>
      </c>
      <c r="DX10" s="35"/>
      <c r="DY10" s="35"/>
      <c r="DZ10" s="35"/>
      <c r="EA10" s="35"/>
      <c r="EB10" s="35">
        <v>0</v>
      </c>
      <c r="EC10" s="35"/>
      <c r="ED10" s="35"/>
      <c r="EE10" s="35">
        <v>0</v>
      </c>
      <c r="EF10" s="35"/>
      <c r="EG10" s="35"/>
      <c r="EH10" s="35">
        <v>0</v>
      </c>
      <c r="EI10" s="35"/>
      <c r="EJ10" s="35"/>
      <c r="EK10" s="35"/>
      <c r="EL10" s="35"/>
      <c r="EM10" s="35"/>
      <c r="EN10" s="35"/>
      <c r="EO10" s="35"/>
      <c r="EP10" s="35"/>
      <c r="EQ10" s="35"/>
      <c r="ER10" s="35">
        <v>0</v>
      </c>
      <c r="ES10" s="35"/>
      <c r="ET10" s="35"/>
      <c r="EU10" s="35"/>
      <c r="EV10" s="35"/>
      <c r="EW10" s="35">
        <v>0</v>
      </c>
      <c r="EX10" s="35"/>
      <c r="EY10" s="35">
        <v>0</v>
      </c>
      <c r="EZ10" s="35"/>
      <c r="FA10" s="35"/>
      <c r="FB10" s="35"/>
      <c r="FC10" s="35"/>
      <c r="FD10" s="35"/>
      <c r="FE10" s="35"/>
      <c r="FF10" s="35"/>
      <c r="FG10" s="35"/>
      <c r="FH10" s="35"/>
      <c r="FI10" s="35">
        <v>0</v>
      </c>
      <c r="FJ10" s="35"/>
      <c r="FK10" s="35"/>
      <c r="FL10" s="35"/>
      <c r="FM10" s="35">
        <v>0</v>
      </c>
      <c r="FN10" s="35"/>
      <c r="FO10" s="35">
        <v>0</v>
      </c>
      <c r="FP10" s="35">
        <v>0</v>
      </c>
      <c r="FQ10" s="35">
        <v>0</v>
      </c>
      <c r="FR10" s="35">
        <v>0</v>
      </c>
      <c r="FS10" s="35">
        <v>0</v>
      </c>
      <c r="FV10" s="4"/>
      <c r="FW10" s="4"/>
      <c r="FX10" s="4"/>
    </row>
    <row r="11" spans="1:180" s="41" customFormat="1" x14ac:dyDescent="0.25">
      <c r="A11" s="38" t="s">
        <v>129</v>
      </c>
      <c r="B11" s="39" t="s">
        <v>130</v>
      </c>
      <c r="C11" s="40">
        <v>74000</v>
      </c>
      <c r="D11" s="40"/>
      <c r="E11" s="40">
        <v>6000</v>
      </c>
      <c r="F11" s="40"/>
      <c r="G11" s="40">
        <v>2472.9300000000003</v>
      </c>
      <c r="H11" s="40"/>
      <c r="I11" s="40">
        <v>8472.93</v>
      </c>
      <c r="J11" s="40"/>
      <c r="K11" s="40">
        <v>5600</v>
      </c>
      <c r="L11" s="40"/>
      <c r="M11" s="40"/>
      <c r="N11" s="40"/>
      <c r="O11" s="40"/>
      <c r="P11" s="40">
        <v>2472.9300000000003</v>
      </c>
      <c r="Q11" s="40"/>
      <c r="R11" s="40"/>
      <c r="S11" s="40">
        <v>3157.1600000000008</v>
      </c>
      <c r="T11" s="40"/>
      <c r="U11" s="40"/>
      <c r="V11" s="40"/>
      <c r="W11" s="40">
        <v>6284.2300000000005</v>
      </c>
      <c r="X11" s="40"/>
      <c r="Y11" s="40"/>
      <c r="Z11" s="40">
        <v>5600</v>
      </c>
      <c r="AA11" s="40"/>
      <c r="AB11" s="40">
        <v>10000</v>
      </c>
      <c r="AC11" s="40"/>
      <c r="AD11" s="40">
        <v>3157.1600000000008</v>
      </c>
      <c r="AE11" s="40">
        <v>6917.92</v>
      </c>
      <c r="AF11" s="40"/>
      <c r="AG11" s="40"/>
      <c r="AH11" s="40">
        <v>5524.92</v>
      </c>
      <c r="AI11" s="40"/>
      <c r="AJ11" s="40"/>
      <c r="AK11" s="40">
        <v>20282.080000000002</v>
      </c>
      <c r="AL11" s="40">
        <v>0</v>
      </c>
      <c r="AM11" s="40">
        <v>5600</v>
      </c>
      <c r="AN11" s="40"/>
      <c r="AO11" s="40"/>
      <c r="AP11" s="40">
        <v>6917.92</v>
      </c>
      <c r="AQ11" s="40"/>
      <c r="AR11" s="40"/>
      <c r="AS11" s="40">
        <v>5898.73</v>
      </c>
      <c r="AT11" s="40"/>
      <c r="AU11" s="40"/>
      <c r="AV11" s="40">
        <v>6619.1900000000005</v>
      </c>
      <c r="AW11" s="40"/>
      <c r="AX11" s="40">
        <v>5600</v>
      </c>
      <c r="AY11" s="40"/>
      <c r="AZ11" s="40"/>
      <c r="BA11" s="40"/>
      <c r="BB11" s="40">
        <v>5898.73</v>
      </c>
      <c r="BC11" s="40"/>
      <c r="BD11" s="40"/>
      <c r="BE11" s="40"/>
      <c r="BF11" s="40">
        <v>6008.91</v>
      </c>
      <c r="BG11" s="40"/>
      <c r="BH11" s="40">
        <v>5489.82</v>
      </c>
      <c r="BI11" s="40"/>
      <c r="BJ11" s="40">
        <v>5600</v>
      </c>
      <c r="BK11" s="40"/>
      <c r="BL11" s="40"/>
      <c r="BM11" s="40"/>
      <c r="BN11" s="40"/>
      <c r="BO11" s="40"/>
      <c r="BP11" s="40"/>
      <c r="BQ11" s="40"/>
      <c r="BR11" s="40">
        <v>6008.91</v>
      </c>
      <c r="BS11" s="40"/>
      <c r="BT11" s="40"/>
      <c r="BU11" s="40"/>
      <c r="BV11" s="40">
        <v>5519.32</v>
      </c>
      <c r="BW11" s="40"/>
      <c r="BX11" s="40"/>
      <c r="BY11" s="40">
        <v>6089.59</v>
      </c>
      <c r="BZ11" s="40"/>
      <c r="CA11" s="40">
        <v>18198.599999999999</v>
      </c>
      <c r="CB11" s="40">
        <v>0</v>
      </c>
      <c r="CC11" s="40">
        <v>38480.68</v>
      </c>
      <c r="CD11" s="40">
        <v>0</v>
      </c>
      <c r="CE11" s="40">
        <v>7600</v>
      </c>
      <c r="CF11" s="40"/>
      <c r="CG11" s="40">
        <v>5519.32</v>
      </c>
      <c r="CH11" s="40"/>
      <c r="CI11" s="40"/>
      <c r="CJ11" s="40"/>
      <c r="CK11" s="40">
        <v>8141.4999999999991</v>
      </c>
      <c r="CL11" s="40"/>
      <c r="CM11" s="40"/>
      <c r="CN11" s="40"/>
      <c r="CO11" s="40">
        <v>4977.8200000000006</v>
      </c>
      <c r="CP11" s="40"/>
      <c r="CQ11" s="40">
        <v>7600</v>
      </c>
      <c r="CR11" s="40"/>
      <c r="CS11" s="40"/>
      <c r="CT11" s="40"/>
      <c r="CU11" s="40"/>
      <c r="CV11" s="40"/>
      <c r="CW11" s="40"/>
      <c r="CX11" s="40"/>
      <c r="CY11" s="40"/>
      <c r="CZ11" s="40">
        <v>8141.4999999999991</v>
      </c>
      <c r="DA11" s="40"/>
      <c r="DB11" s="40"/>
      <c r="DC11" s="40">
        <v>10957.869999999999</v>
      </c>
      <c r="DD11" s="40"/>
      <c r="DE11" s="40">
        <v>4783.630000000001</v>
      </c>
      <c r="DF11" s="40"/>
      <c r="DG11" s="40">
        <v>7800</v>
      </c>
      <c r="DH11" s="40"/>
      <c r="DI11" s="40"/>
      <c r="DJ11" s="40"/>
      <c r="DK11" s="40"/>
      <c r="DL11" s="40"/>
      <c r="DM11" s="40"/>
      <c r="DN11" s="40">
        <v>10957.869999999999</v>
      </c>
      <c r="DO11" s="40"/>
      <c r="DP11" s="40"/>
      <c r="DQ11" s="40"/>
      <c r="DR11" s="40"/>
      <c r="DS11" s="35">
        <v>12420.989999999998</v>
      </c>
      <c r="DT11" s="35">
        <v>6336.880000000001</v>
      </c>
      <c r="DU11" s="40"/>
      <c r="DV11" s="40">
        <v>16098.330000000002</v>
      </c>
      <c r="DW11" s="35">
        <v>54579.01</v>
      </c>
      <c r="DX11" s="40">
        <v>6000</v>
      </c>
      <c r="DY11" s="40"/>
      <c r="DZ11" s="40"/>
      <c r="EA11" s="40"/>
      <c r="EB11" s="35">
        <v>12420.989999999998</v>
      </c>
      <c r="EC11" s="40"/>
      <c r="ED11" s="40"/>
      <c r="EE11" s="35">
        <v>13725.769999999997</v>
      </c>
      <c r="EF11" s="40"/>
      <c r="EG11" s="40"/>
      <c r="EH11" s="35">
        <v>4695.2200000000012</v>
      </c>
      <c r="EI11" s="40"/>
      <c r="EJ11" s="40"/>
      <c r="EK11" s="40">
        <v>5500</v>
      </c>
      <c r="EL11" s="40"/>
      <c r="EM11" s="40"/>
      <c r="EN11" s="40"/>
      <c r="EO11" s="40"/>
      <c r="EP11" s="40"/>
      <c r="EQ11" s="40"/>
      <c r="ER11" s="35">
        <v>13725.769999999997</v>
      </c>
      <c r="ES11" s="40"/>
      <c r="ET11" s="40"/>
      <c r="EU11" s="40"/>
      <c r="EV11" s="40"/>
      <c r="EW11" s="35">
        <v>13436.079999999996</v>
      </c>
      <c r="EX11" s="40"/>
      <c r="EY11" s="35">
        <v>5789.6900000000005</v>
      </c>
      <c r="EZ11" s="40"/>
      <c r="FA11" s="40"/>
      <c r="FB11" s="40">
        <v>5500</v>
      </c>
      <c r="FC11" s="40"/>
      <c r="FD11" s="40"/>
      <c r="FE11" s="40"/>
      <c r="FF11" s="40"/>
      <c r="FG11" s="40"/>
      <c r="FH11" s="40"/>
      <c r="FI11" s="35">
        <v>13436.079999999996</v>
      </c>
      <c r="FJ11" s="40"/>
      <c r="FK11" s="40">
        <v>-10000</v>
      </c>
      <c r="FL11" s="40"/>
      <c r="FM11" s="35">
        <v>8936.0799999999945</v>
      </c>
      <c r="FN11" s="40"/>
      <c r="FO11" s="35">
        <v>19420.989999999998</v>
      </c>
      <c r="FP11" s="40">
        <v>74000</v>
      </c>
      <c r="FQ11" s="40">
        <v>0</v>
      </c>
      <c r="FR11" s="35">
        <v>0</v>
      </c>
      <c r="FS11" s="40">
        <v>0</v>
      </c>
      <c r="FV11" s="42"/>
      <c r="FW11" s="42"/>
      <c r="FX11" s="42"/>
    </row>
    <row r="12" spans="1:180" x14ac:dyDescent="0.25">
      <c r="A12" s="30" t="s">
        <v>131</v>
      </c>
      <c r="B12" s="31" t="s">
        <v>132</v>
      </c>
      <c r="C12" s="32">
        <f>C13+C14+C15</f>
        <v>1349000</v>
      </c>
      <c r="D12" s="32">
        <f t="shared" ref="D12:BN12" si="9">D13+D14+D15</f>
        <v>0</v>
      </c>
      <c r="E12" s="32">
        <f t="shared" si="9"/>
        <v>86000</v>
      </c>
      <c r="F12" s="32">
        <f t="shared" si="9"/>
        <v>86000</v>
      </c>
      <c r="G12" s="32">
        <f t="shared" si="9"/>
        <v>0</v>
      </c>
      <c r="H12" s="32">
        <f t="shared" si="9"/>
        <v>0</v>
      </c>
      <c r="I12" s="32">
        <f t="shared" si="9"/>
        <v>0</v>
      </c>
      <c r="J12" s="32">
        <f t="shared" si="9"/>
        <v>0</v>
      </c>
      <c r="K12" s="32">
        <f t="shared" si="9"/>
        <v>106500</v>
      </c>
      <c r="L12" s="32">
        <f t="shared" si="9"/>
        <v>0</v>
      </c>
      <c r="M12" s="32">
        <f t="shared" si="9"/>
        <v>0</v>
      </c>
      <c r="N12" s="32">
        <f t="shared" si="9"/>
        <v>0</v>
      </c>
      <c r="O12" s="32">
        <f t="shared" si="9"/>
        <v>86000</v>
      </c>
      <c r="P12" s="32">
        <f t="shared" si="9"/>
        <v>0</v>
      </c>
      <c r="Q12" s="32">
        <f t="shared" si="9"/>
        <v>0</v>
      </c>
      <c r="R12" s="32">
        <f t="shared" si="9"/>
        <v>137568.89000000001</v>
      </c>
      <c r="S12" s="32">
        <f t="shared" si="9"/>
        <v>0</v>
      </c>
      <c r="T12" s="32">
        <f t="shared" si="9"/>
        <v>0</v>
      </c>
      <c r="U12" s="32">
        <f t="shared" si="9"/>
        <v>0</v>
      </c>
      <c r="V12" s="32">
        <f t="shared" si="9"/>
        <v>0</v>
      </c>
      <c r="W12" s="32">
        <f t="shared" si="9"/>
        <v>54931.11</v>
      </c>
      <c r="X12" s="32">
        <f t="shared" si="9"/>
        <v>0</v>
      </c>
      <c r="Y12" s="32">
        <f t="shared" si="9"/>
        <v>0</v>
      </c>
      <c r="Z12" s="32">
        <f t="shared" si="9"/>
        <v>81500</v>
      </c>
      <c r="AA12" s="32">
        <f t="shared" si="9"/>
        <v>0</v>
      </c>
      <c r="AB12" s="32">
        <f t="shared" si="9"/>
        <v>110000</v>
      </c>
      <c r="AC12" s="32">
        <f t="shared" si="9"/>
        <v>137568.89000000001</v>
      </c>
      <c r="AD12" s="32">
        <f t="shared" si="9"/>
        <v>0</v>
      </c>
      <c r="AE12" s="32">
        <f t="shared" si="9"/>
        <v>192504.42</v>
      </c>
      <c r="AF12" s="32">
        <f t="shared" si="9"/>
        <v>0</v>
      </c>
      <c r="AG12" s="32">
        <f t="shared" si="9"/>
        <v>0</v>
      </c>
      <c r="AH12" s="32">
        <f t="shared" si="9"/>
        <v>136564.47</v>
      </c>
      <c r="AI12" s="32">
        <f t="shared" si="9"/>
        <v>0</v>
      </c>
      <c r="AJ12" s="32">
        <f t="shared" si="9"/>
        <v>0</v>
      </c>
      <c r="AK12" s="32">
        <f t="shared" si="9"/>
        <v>191495.58</v>
      </c>
      <c r="AL12" s="32">
        <f t="shared" si="9"/>
        <v>0</v>
      </c>
      <c r="AM12" s="32">
        <f t="shared" si="9"/>
        <v>106500</v>
      </c>
      <c r="AN12" s="32">
        <f t="shared" si="9"/>
        <v>0</v>
      </c>
      <c r="AO12" s="32">
        <f t="shared" si="9"/>
        <v>0</v>
      </c>
      <c r="AP12" s="32">
        <f t="shared" si="9"/>
        <v>192504.42</v>
      </c>
      <c r="AQ12" s="32">
        <f t="shared" si="9"/>
        <v>0</v>
      </c>
      <c r="AR12" s="32">
        <f t="shared" si="9"/>
        <v>0</v>
      </c>
      <c r="AS12" s="32">
        <f t="shared" si="9"/>
        <v>118910.00000000003</v>
      </c>
      <c r="AT12" s="32">
        <f t="shared" si="9"/>
        <v>0</v>
      </c>
      <c r="AU12" s="32">
        <f t="shared" si="9"/>
        <v>0</v>
      </c>
      <c r="AV12" s="32">
        <f t="shared" si="9"/>
        <v>180094.41999999998</v>
      </c>
      <c r="AW12" s="32">
        <f t="shared" si="9"/>
        <v>0</v>
      </c>
      <c r="AX12" s="32">
        <f t="shared" si="9"/>
        <v>124500</v>
      </c>
      <c r="AY12" s="32">
        <f t="shared" si="9"/>
        <v>0</v>
      </c>
      <c r="AZ12" s="32">
        <f t="shared" si="9"/>
        <v>0</v>
      </c>
      <c r="BA12" s="32">
        <f t="shared" si="9"/>
        <v>0</v>
      </c>
      <c r="BB12" s="32">
        <f t="shared" si="9"/>
        <v>118910.00000000003</v>
      </c>
      <c r="BC12" s="32">
        <f t="shared" si="9"/>
        <v>0</v>
      </c>
      <c r="BD12" s="32">
        <f t="shared" si="9"/>
        <v>0</v>
      </c>
      <c r="BE12" s="32">
        <f t="shared" si="9"/>
        <v>0</v>
      </c>
      <c r="BF12" s="32">
        <f t="shared" si="9"/>
        <v>120437.73000000003</v>
      </c>
      <c r="BG12" s="32">
        <f t="shared" si="9"/>
        <v>0</v>
      </c>
      <c r="BH12" s="32">
        <f t="shared" si="9"/>
        <v>122972.27</v>
      </c>
      <c r="BI12" s="32">
        <f t="shared" si="9"/>
        <v>0</v>
      </c>
      <c r="BJ12" s="32">
        <f t="shared" si="9"/>
        <v>0</v>
      </c>
      <c r="BK12" s="32">
        <f t="shared" si="9"/>
        <v>0</v>
      </c>
      <c r="BL12" s="32">
        <f t="shared" si="9"/>
        <v>0</v>
      </c>
      <c r="BM12" s="32">
        <f t="shared" si="9"/>
        <v>0</v>
      </c>
      <c r="BN12" s="32">
        <f t="shared" si="9"/>
        <v>0</v>
      </c>
      <c r="BO12" s="32">
        <f t="shared" ref="BO12:DZ12" si="10">BO13+BO14+BO15</f>
        <v>0</v>
      </c>
      <c r="BP12" s="32">
        <f t="shared" si="10"/>
        <v>0</v>
      </c>
      <c r="BQ12" s="32">
        <f t="shared" si="10"/>
        <v>0</v>
      </c>
      <c r="BR12" s="32">
        <f t="shared" si="10"/>
        <v>120437.73000000003</v>
      </c>
      <c r="BS12" s="32">
        <f t="shared" si="10"/>
        <v>0</v>
      </c>
      <c r="BT12" s="32">
        <f t="shared" si="10"/>
        <v>0</v>
      </c>
      <c r="BU12" s="32">
        <f t="shared" si="10"/>
        <v>0</v>
      </c>
      <c r="BV12" s="32">
        <f t="shared" si="10"/>
        <v>19322.680000000022</v>
      </c>
      <c r="BW12" s="32">
        <f t="shared" si="10"/>
        <v>0</v>
      </c>
      <c r="BX12" s="32">
        <f t="shared" si="10"/>
        <v>0</v>
      </c>
      <c r="BY12" s="32">
        <f t="shared" si="10"/>
        <v>101115.05</v>
      </c>
      <c r="BZ12" s="32">
        <f t="shared" si="10"/>
        <v>0</v>
      </c>
      <c r="CA12" s="32">
        <f t="shared" si="10"/>
        <v>404181.74</v>
      </c>
      <c r="CB12" s="32">
        <f t="shared" si="10"/>
        <v>0</v>
      </c>
      <c r="CC12" s="32">
        <f t="shared" si="10"/>
        <v>595677.31999999995</v>
      </c>
      <c r="CD12" s="32">
        <f t="shared" si="10"/>
        <v>0</v>
      </c>
      <c r="CE12" s="32">
        <f t="shared" si="10"/>
        <v>106000</v>
      </c>
      <c r="CF12" s="32">
        <f t="shared" si="10"/>
        <v>0</v>
      </c>
      <c r="CG12" s="32">
        <f t="shared" si="10"/>
        <v>19322.680000000022</v>
      </c>
      <c r="CH12" s="32">
        <f t="shared" si="10"/>
        <v>0</v>
      </c>
      <c r="CI12" s="32">
        <f t="shared" si="10"/>
        <v>0</v>
      </c>
      <c r="CJ12" s="32">
        <f t="shared" si="10"/>
        <v>0</v>
      </c>
      <c r="CK12" s="32">
        <f t="shared" si="10"/>
        <v>125322.68000000002</v>
      </c>
      <c r="CL12" s="32">
        <f t="shared" si="10"/>
        <v>0</v>
      </c>
      <c r="CM12" s="32">
        <f t="shared" si="10"/>
        <v>0</v>
      </c>
      <c r="CN12" s="32">
        <f t="shared" si="10"/>
        <v>0</v>
      </c>
      <c r="CO12" s="32">
        <f t="shared" si="10"/>
        <v>0</v>
      </c>
      <c r="CP12" s="32">
        <f t="shared" si="10"/>
        <v>0</v>
      </c>
      <c r="CQ12" s="32">
        <f t="shared" si="10"/>
        <v>106000</v>
      </c>
      <c r="CR12" s="32">
        <f t="shared" si="10"/>
        <v>0</v>
      </c>
      <c r="CS12" s="32">
        <f t="shared" si="10"/>
        <v>0</v>
      </c>
      <c r="CT12" s="32">
        <f t="shared" si="10"/>
        <v>0</v>
      </c>
      <c r="CU12" s="32">
        <f t="shared" si="10"/>
        <v>0</v>
      </c>
      <c r="CV12" s="32">
        <f t="shared" si="10"/>
        <v>7000</v>
      </c>
      <c r="CW12" s="32">
        <f t="shared" si="10"/>
        <v>0</v>
      </c>
      <c r="CX12" s="32">
        <f t="shared" si="10"/>
        <v>0</v>
      </c>
      <c r="CY12" s="32">
        <f t="shared" si="10"/>
        <v>0</v>
      </c>
      <c r="CZ12" s="32">
        <f t="shared" si="10"/>
        <v>125322.68000000002</v>
      </c>
      <c r="DA12" s="32">
        <f t="shared" si="10"/>
        <v>0</v>
      </c>
      <c r="DB12" s="32">
        <f t="shared" si="10"/>
        <v>0</v>
      </c>
      <c r="DC12" s="32">
        <f t="shared" si="10"/>
        <v>12946.58</v>
      </c>
      <c r="DD12" s="32">
        <f t="shared" si="10"/>
        <v>0</v>
      </c>
      <c r="DE12" s="32">
        <f t="shared" si="10"/>
        <v>225376.10000000003</v>
      </c>
      <c r="DF12" s="32">
        <f t="shared" si="10"/>
        <v>0</v>
      </c>
      <c r="DG12" s="32">
        <f t="shared" si="10"/>
        <v>108000</v>
      </c>
      <c r="DH12" s="32">
        <f t="shared" si="10"/>
        <v>0</v>
      </c>
      <c r="DI12" s="32">
        <f t="shared" si="10"/>
        <v>0</v>
      </c>
      <c r="DJ12" s="32">
        <f t="shared" si="10"/>
        <v>7000</v>
      </c>
      <c r="DK12" s="32">
        <f t="shared" si="10"/>
        <v>0</v>
      </c>
      <c r="DL12" s="32">
        <f t="shared" si="10"/>
        <v>0</v>
      </c>
      <c r="DM12" s="32">
        <f t="shared" si="10"/>
        <v>0</v>
      </c>
      <c r="DN12" s="32">
        <f t="shared" si="10"/>
        <v>12946.58</v>
      </c>
      <c r="DO12" s="32">
        <f t="shared" si="10"/>
        <v>0</v>
      </c>
      <c r="DP12" s="32">
        <f t="shared" si="10"/>
        <v>0</v>
      </c>
      <c r="DQ12" s="32">
        <f t="shared" si="10"/>
        <v>0</v>
      </c>
      <c r="DR12" s="32">
        <f t="shared" si="10"/>
        <v>14000</v>
      </c>
      <c r="DS12" s="32">
        <f t="shared" si="10"/>
        <v>113165.27</v>
      </c>
      <c r="DT12" s="32">
        <f t="shared" si="10"/>
        <v>781.31</v>
      </c>
      <c r="DU12" s="32">
        <f t="shared" si="10"/>
        <v>0</v>
      </c>
      <c r="DV12" s="32">
        <f t="shared" si="10"/>
        <v>226157.41000000003</v>
      </c>
      <c r="DW12" s="32">
        <f t="shared" si="10"/>
        <v>821834.73</v>
      </c>
      <c r="DX12" s="32">
        <f t="shared" si="10"/>
        <v>0</v>
      </c>
      <c r="DY12" s="32">
        <f t="shared" si="10"/>
        <v>0</v>
      </c>
      <c r="DZ12" s="32">
        <f t="shared" si="10"/>
        <v>0</v>
      </c>
      <c r="EA12" s="32">
        <f t="shared" ref="EA12:FR12" si="11">EA13+EA14+EA15</f>
        <v>14000</v>
      </c>
      <c r="EB12" s="32">
        <f t="shared" si="11"/>
        <v>113165.27</v>
      </c>
      <c r="EC12" s="32">
        <f t="shared" si="11"/>
        <v>0</v>
      </c>
      <c r="ED12" s="32">
        <f t="shared" si="11"/>
        <v>0</v>
      </c>
      <c r="EE12" s="32">
        <f t="shared" si="11"/>
        <v>14861.210000000001</v>
      </c>
      <c r="EF12" s="32">
        <f t="shared" si="11"/>
        <v>0</v>
      </c>
      <c r="EG12" s="32">
        <f t="shared" si="11"/>
        <v>0</v>
      </c>
      <c r="EH12" s="32">
        <f t="shared" si="11"/>
        <v>112304.06000000001</v>
      </c>
      <c r="EI12" s="32">
        <f t="shared" si="11"/>
        <v>0</v>
      </c>
      <c r="EJ12" s="32">
        <f t="shared" si="11"/>
        <v>0</v>
      </c>
      <c r="EK12" s="32">
        <f t="shared" si="11"/>
        <v>0</v>
      </c>
      <c r="EL12" s="32">
        <f t="shared" si="11"/>
        <v>0</v>
      </c>
      <c r="EM12" s="32">
        <f t="shared" si="11"/>
        <v>0</v>
      </c>
      <c r="EN12" s="32">
        <f t="shared" si="11"/>
        <v>200000</v>
      </c>
      <c r="EO12" s="32">
        <f t="shared" si="11"/>
        <v>0</v>
      </c>
      <c r="EP12" s="32">
        <f t="shared" si="11"/>
        <v>100000</v>
      </c>
      <c r="EQ12" s="32">
        <f t="shared" si="11"/>
        <v>0</v>
      </c>
      <c r="ER12" s="32">
        <f t="shared" si="11"/>
        <v>14861.210000000001</v>
      </c>
      <c r="ES12" s="32">
        <f t="shared" si="11"/>
        <v>0</v>
      </c>
      <c r="ET12" s="32">
        <f t="shared" si="11"/>
        <v>0</v>
      </c>
      <c r="EU12" s="32">
        <f t="shared" si="11"/>
        <v>0</v>
      </c>
      <c r="EV12" s="32">
        <f t="shared" si="11"/>
        <v>0</v>
      </c>
      <c r="EW12" s="32">
        <f t="shared" si="11"/>
        <v>306266.77999999997</v>
      </c>
      <c r="EX12" s="32">
        <f t="shared" si="11"/>
        <v>0</v>
      </c>
      <c r="EY12" s="32">
        <f t="shared" si="11"/>
        <v>8594.43</v>
      </c>
      <c r="EZ12" s="32">
        <f t="shared" si="11"/>
        <v>0</v>
      </c>
      <c r="FA12" s="32">
        <f t="shared" si="11"/>
        <v>0</v>
      </c>
      <c r="FB12" s="32">
        <f t="shared" si="11"/>
        <v>0</v>
      </c>
      <c r="FC12" s="32">
        <f t="shared" si="11"/>
        <v>0</v>
      </c>
      <c r="FD12" s="32">
        <f t="shared" si="11"/>
        <v>0</v>
      </c>
      <c r="FE12" s="32">
        <f t="shared" si="11"/>
        <v>0</v>
      </c>
      <c r="FF12" s="32">
        <f t="shared" si="11"/>
        <v>100000</v>
      </c>
      <c r="FG12" s="32">
        <f t="shared" si="11"/>
        <v>0</v>
      </c>
      <c r="FH12" s="32">
        <f t="shared" si="11"/>
        <v>0</v>
      </c>
      <c r="FI12" s="32">
        <f t="shared" si="11"/>
        <v>306266.77999999997</v>
      </c>
      <c r="FJ12" s="32">
        <f t="shared" si="11"/>
        <v>0</v>
      </c>
      <c r="FK12" s="32">
        <f t="shared" si="11"/>
        <v>0</v>
      </c>
      <c r="FL12" s="32">
        <f t="shared" si="11"/>
        <v>0</v>
      </c>
      <c r="FM12" s="32">
        <f t="shared" si="11"/>
        <v>406266.77999999997</v>
      </c>
      <c r="FN12" s="32">
        <f t="shared" si="11"/>
        <v>0</v>
      </c>
      <c r="FO12" s="32">
        <f t="shared" si="11"/>
        <v>527165.27</v>
      </c>
      <c r="FP12" s="32">
        <f t="shared" si="11"/>
        <v>1349000</v>
      </c>
      <c r="FQ12" s="32">
        <f t="shared" si="11"/>
        <v>0</v>
      </c>
      <c r="FR12" s="32">
        <f t="shared" si="11"/>
        <v>0</v>
      </c>
      <c r="FS12" s="32">
        <v>0</v>
      </c>
      <c r="FV12" s="4"/>
      <c r="FW12" s="4"/>
      <c r="FX12" s="4"/>
    </row>
    <row r="13" spans="1:180" x14ac:dyDescent="0.25">
      <c r="A13" s="43"/>
      <c r="B13" s="34" t="s">
        <v>133</v>
      </c>
      <c r="C13" s="35">
        <f>926000+400000</f>
        <v>1326000</v>
      </c>
      <c r="D13" s="35"/>
      <c r="E13" s="35">
        <v>86000</v>
      </c>
      <c r="F13" s="35">
        <v>86000</v>
      </c>
      <c r="G13" s="35"/>
      <c r="H13" s="35"/>
      <c r="I13" s="35">
        <v>0</v>
      </c>
      <c r="J13" s="35"/>
      <c r="K13" s="35">
        <v>105000</v>
      </c>
      <c r="L13" s="35"/>
      <c r="M13" s="35"/>
      <c r="N13" s="35"/>
      <c r="O13" s="35">
        <v>86000</v>
      </c>
      <c r="P13" s="35"/>
      <c r="Q13" s="35"/>
      <c r="R13" s="35">
        <v>137234.75</v>
      </c>
      <c r="S13" s="35"/>
      <c r="T13" s="35"/>
      <c r="U13" s="35"/>
      <c r="V13" s="35"/>
      <c r="W13" s="35">
        <v>53765.25</v>
      </c>
      <c r="X13" s="35"/>
      <c r="Y13" s="35"/>
      <c r="Z13" s="35">
        <v>80000</v>
      </c>
      <c r="AA13" s="35"/>
      <c r="AB13" s="35">
        <v>110000</v>
      </c>
      <c r="AC13" s="35">
        <v>137234.75</v>
      </c>
      <c r="AD13" s="35"/>
      <c r="AE13" s="35">
        <v>190670.28</v>
      </c>
      <c r="AF13" s="35"/>
      <c r="AG13" s="35"/>
      <c r="AH13" s="35">
        <v>136564.47</v>
      </c>
      <c r="AI13" s="35"/>
      <c r="AJ13" s="35"/>
      <c r="AK13" s="35">
        <v>190329.72</v>
      </c>
      <c r="AL13" s="35">
        <v>0</v>
      </c>
      <c r="AM13" s="35">
        <v>105000</v>
      </c>
      <c r="AN13" s="35"/>
      <c r="AO13" s="35"/>
      <c r="AP13" s="35">
        <v>190670.28</v>
      </c>
      <c r="AQ13" s="35"/>
      <c r="AR13" s="35"/>
      <c r="AS13" s="35">
        <v>116741.72000000003</v>
      </c>
      <c r="AT13" s="35"/>
      <c r="AU13" s="35"/>
      <c r="AV13" s="35">
        <v>178928.56</v>
      </c>
      <c r="AW13" s="35"/>
      <c r="AX13" s="35">
        <v>123000</v>
      </c>
      <c r="AY13" s="35"/>
      <c r="AZ13" s="35"/>
      <c r="BA13" s="35"/>
      <c r="BB13" s="35">
        <v>116741.72000000003</v>
      </c>
      <c r="BC13" s="35"/>
      <c r="BD13" s="35"/>
      <c r="BE13" s="35"/>
      <c r="BF13" s="35">
        <v>116769.45000000003</v>
      </c>
      <c r="BG13" s="35"/>
      <c r="BH13" s="35">
        <v>122972.27</v>
      </c>
      <c r="BI13" s="35"/>
      <c r="BJ13" s="35"/>
      <c r="BK13" s="35"/>
      <c r="BL13" s="35"/>
      <c r="BM13" s="35"/>
      <c r="BN13" s="35"/>
      <c r="BO13" s="35"/>
      <c r="BP13" s="35"/>
      <c r="BQ13" s="35"/>
      <c r="BR13" s="35">
        <v>116769.45000000003</v>
      </c>
      <c r="BS13" s="35"/>
      <c r="BT13" s="35"/>
      <c r="BU13" s="35"/>
      <c r="BV13" s="35">
        <v>18779.650000000023</v>
      </c>
      <c r="BW13" s="35"/>
      <c r="BX13" s="35"/>
      <c r="BY13" s="35">
        <v>97989.8</v>
      </c>
      <c r="BZ13" s="35"/>
      <c r="CA13" s="35">
        <v>399890.63</v>
      </c>
      <c r="CB13" s="35">
        <v>0</v>
      </c>
      <c r="CC13" s="35">
        <v>590220.35</v>
      </c>
      <c r="CD13" s="35">
        <v>0</v>
      </c>
      <c r="CE13" s="35">
        <v>105000</v>
      </c>
      <c r="CF13" s="35"/>
      <c r="CG13" s="35">
        <v>18779.650000000023</v>
      </c>
      <c r="CH13" s="35"/>
      <c r="CI13" s="35"/>
      <c r="CJ13" s="35"/>
      <c r="CK13" s="35">
        <v>123779.65000000002</v>
      </c>
      <c r="CL13" s="35"/>
      <c r="CM13" s="35"/>
      <c r="CN13" s="35"/>
      <c r="CO13" s="35">
        <v>0</v>
      </c>
      <c r="CP13" s="35"/>
      <c r="CQ13" s="35">
        <v>105000</v>
      </c>
      <c r="CR13" s="35"/>
      <c r="CS13" s="35"/>
      <c r="CT13" s="35"/>
      <c r="CU13" s="35"/>
      <c r="CV13" s="35"/>
      <c r="CW13" s="35"/>
      <c r="CX13" s="35"/>
      <c r="CY13" s="35"/>
      <c r="CZ13" s="35">
        <v>123779.65000000002</v>
      </c>
      <c r="DA13" s="35"/>
      <c r="DB13" s="35"/>
      <c r="DC13" s="35">
        <v>5747.49</v>
      </c>
      <c r="DD13" s="35"/>
      <c r="DE13" s="35">
        <v>223032.16000000003</v>
      </c>
      <c r="DF13" s="35"/>
      <c r="DG13" s="35">
        <v>107000</v>
      </c>
      <c r="DH13" s="35"/>
      <c r="DI13" s="35"/>
      <c r="DJ13" s="35"/>
      <c r="DK13" s="35"/>
      <c r="DL13" s="35"/>
      <c r="DM13" s="35"/>
      <c r="DN13" s="35">
        <v>5747.49</v>
      </c>
      <c r="DO13" s="35"/>
      <c r="DP13" s="35"/>
      <c r="DQ13" s="35"/>
      <c r="DR13" s="35"/>
      <c r="DS13" s="35">
        <v>112747.49</v>
      </c>
      <c r="DT13" s="35">
        <v>0</v>
      </c>
      <c r="DU13" s="35"/>
      <c r="DV13" s="35">
        <v>223032.16000000003</v>
      </c>
      <c r="DW13" s="35">
        <v>813252.51</v>
      </c>
      <c r="DX13" s="35"/>
      <c r="DY13" s="35"/>
      <c r="DZ13" s="35"/>
      <c r="EA13" s="35"/>
      <c r="EB13" s="35">
        <v>112747.49</v>
      </c>
      <c r="EC13" s="35"/>
      <c r="ED13" s="35"/>
      <c r="EE13" s="35">
        <v>443.43</v>
      </c>
      <c r="EF13" s="35"/>
      <c r="EG13" s="35"/>
      <c r="EH13" s="35">
        <v>112304.06000000001</v>
      </c>
      <c r="EI13" s="35"/>
      <c r="EJ13" s="35"/>
      <c r="EK13" s="35"/>
      <c r="EL13" s="35"/>
      <c r="EM13" s="35"/>
      <c r="EN13" s="35">
        <v>200000</v>
      </c>
      <c r="EO13" s="35"/>
      <c r="EP13" s="35">
        <v>100000</v>
      </c>
      <c r="EQ13" s="35"/>
      <c r="ER13" s="35">
        <v>443.43</v>
      </c>
      <c r="ES13" s="35"/>
      <c r="ET13" s="35"/>
      <c r="EU13" s="35"/>
      <c r="EV13" s="35"/>
      <c r="EW13" s="35">
        <v>300443.43</v>
      </c>
      <c r="EX13" s="35"/>
      <c r="EY13" s="35">
        <v>0</v>
      </c>
      <c r="EZ13" s="35"/>
      <c r="FA13" s="35"/>
      <c r="FB13" s="35"/>
      <c r="FC13" s="35"/>
      <c r="FD13" s="35"/>
      <c r="FE13" s="35"/>
      <c r="FF13" s="35">
        <v>100000</v>
      </c>
      <c r="FG13" s="35"/>
      <c r="FH13" s="35"/>
      <c r="FI13" s="35">
        <v>300443.43</v>
      </c>
      <c r="FJ13" s="35"/>
      <c r="FK13" s="35"/>
      <c r="FL13" s="35"/>
      <c r="FM13" s="35">
        <v>400443.43</v>
      </c>
      <c r="FN13" s="35"/>
      <c r="FO13" s="35">
        <v>512747.49</v>
      </c>
      <c r="FP13" s="35">
        <v>1326000</v>
      </c>
      <c r="FQ13" s="35">
        <v>0</v>
      </c>
      <c r="FR13" s="35">
        <v>0</v>
      </c>
      <c r="FS13" s="35">
        <v>0</v>
      </c>
      <c r="FV13" s="4"/>
      <c r="FW13" s="4"/>
      <c r="FX13" s="4"/>
    </row>
    <row r="14" spans="1:180" x14ac:dyDescent="0.25">
      <c r="A14" s="43"/>
      <c r="B14" s="34" t="s">
        <v>134</v>
      </c>
      <c r="C14" s="35">
        <v>23000</v>
      </c>
      <c r="D14" s="35"/>
      <c r="E14" s="35"/>
      <c r="F14" s="35"/>
      <c r="G14" s="35"/>
      <c r="H14" s="35"/>
      <c r="I14" s="35">
        <v>0</v>
      </c>
      <c r="J14" s="35"/>
      <c r="K14" s="35">
        <v>1500</v>
      </c>
      <c r="L14" s="35"/>
      <c r="M14" s="35"/>
      <c r="N14" s="35"/>
      <c r="O14" s="35"/>
      <c r="P14" s="35"/>
      <c r="Q14" s="35"/>
      <c r="R14" s="35">
        <v>334.1400000000001</v>
      </c>
      <c r="S14" s="35"/>
      <c r="T14" s="35"/>
      <c r="U14" s="35"/>
      <c r="V14" s="35"/>
      <c r="W14" s="35">
        <v>1165.8599999999999</v>
      </c>
      <c r="X14" s="35"/>
      <c r="Y14" s="35"/>
      <c r="Z14" s="35">
        <v>1500</v>
      </c>
      <c r="AA14" s="35"/>
      <c r="AB14" s="35"/>
      <c r="AC14" s="35">
        <v>334.1400000000001</v>
      </c>
      <c r="AD14" s="35"/>
      <c r="AE14" s="35">
        <v>1834.14</v>
      </c>
      <c r="AF14" s="35"/>
      <c r="AG14" s="35"/>
      <c r="AH14" s="35">
        <v>0</v>
      </c>
      <c r="AI14" s="35"/>
      <c r="AJ14" s="35"/>
      <c r="AK14" s="35">
        <v>1165.8599999999999</v>
      </c>
      <c r="AL14" s="35">
        <v>0</v>
      </c>
      <c r="AM14" s="35">
        <v>1500</v>
      </c>
      <c r="AN14" s="35"/>
      <c r="AO14" s="35"/>
      <c r="AP14" s="35">
        <v>1834.14</v>
      </c>
      <c r="AQ14" s="35"/>
      <c r="AR14" s="35"/>
      <c r="AS14" s="35">
        <v>2168.2800000000007</v>
      </c>
      <c r="AT14" s="35"/>
      <c r="AU14" s="35"/>
      <c r="AV14" s="35">
        <v>1165.8599999999997</v>
      </c>
      <c r="AW14" s="35"/>
      <c r="AX14" s="35">
        <v>1500</v>
      </c>
      <c r="AY14" s="35"/>
      <c r="AZ14" s="35"/>
      <c r="BA14" s="35"/>
      <c r="BB14" s="35">
        <v>2168.2800000000007</v>
      </c>
      <c r="BC14" s="35"/>
      <c r="BD14" s="35"/>
      <c r="BE14" s="35"/>
      <c r="BF14" s="35">
        <v>3668.2800000000007</v>
      </c>
      <c r="BG14" s="35"/>
      <c r="BH14" s="35">
        <v>0</v>
      </c>
      <c r="BI14" s="35"/>
      <c r="BJ14" s="35"/>
      <c r="BK14" s="35"/>
      <c r="BL14" s="35"/>
      <c r="BM14" s="35"/>
      <c r="BN14" s="35"/>
      <c r="BO14" s="35"/>
      <c r="BP14" s="35"/>
      <c r="BQ14" s="35"/>
      <c r="BR14" s="35">
        <v>3668.2800000000007</v>
      </c>
      <c r="BS14" s="35"/>
      <c r="BT14" s="35"/>
      <c r="BU14" s="35"/>
      <c r="BV14" s="35">
        <v>543.03</v>
      </c>
      <c r="BW14" s="35"/>
      <c r="BX14" s="35"/>
      <c r="BY14" s="35">
        <v>3125.2500000000009</v>
      </c>
      <c r="BZ14" s="35"/>
      <c r="CA14" s="35">
        <v>4291.1100000000006</v>
      </c>
      <c r="CB14" s="35">
        <v>0</v>
      </c>
      <c r="CC14" s="35">
        <v>5456.97</v>
      </c>
      <c r="CD14" s="35">
        <v>0</v>
      </c>
      <c r="CE14" s="35">
        <v>1000</v>
      </c>
      <c r="CF14" s="35"/>
      <c r="CG14" s="35">
        <v>543.03000000000065</v>
      </c>
      <c r="CH14" s="35"/>
      <c r="CI14" s="35"/>
      <c r="CJ14" s="35"/>
      <c r="CK14" s="35">
        <v>1543.0300000000007</v>
      </c>
      <c r="CL14" s="35"/>
      <c r="CM14" s="35"/>
      <c r="CN14" s="35"/>
      <c r="CO14" s="35">
        <v>0</v>
      </c>
      <c r="CP14" s="35"/>
      <c r="CQ14" s="35">
        <v>1000</v>
      </c>
      <c r="CR14" s="35"/>
      <c r="CS14" s="35"/>
      <c r="CT14" s="35"/>
      <c r="CU14" s="35"/>
      <c r="CV14" s="35"/>
      <c r="CW14" s="35"/>
      <c r="CX14" s="35"/>
      <c r="CY14" s="35"/>
      <c r="CZ14" s="35">
        <v>1543.0300000000007</v>
      </c>
      <c r="DA14" s="35"/>
      <c r="DB14" s="35"/>
      <c r="DC14" s="35">
        <v>199.09</v>
      </c>
      <c r="DD14" s="35"/>
      <c r="DE14" s="35">
        <v>2343.9400000000005</v>
      </c>
      <c r="DF14" s="35"/>
      <c r="DG14" s="35">
        <v>1000</v>
      </c>
      <c r="DH14" s="35"/>
      <c r="DI14" s="35"/>
      <c r="DJ14" s="35"/>
      <c r="DK14" s="35"/>
      <c r="DL14" s="35"/>
      <c r="DM14" s="35"/>
      <c r="DN14" s="35">
        <v>199.09</v>
      </c>
      <c r="DO14" s="35"/>
      <c r="DP14" s="35"/>
      <c r="DQ14" s="35"/>
      <c r="DR14" s="35"/>
      <c r="DS14" s="35">
        <v>417.78</v>
      </c>
      <c r="DT14" s="35">
        <v>781.31</v>
      </c>
      <c r="DU14" s="35"/>
      <c r="DV14" s="35">
        <v>3125.2500000000005</v>
      </c>
      <c r="DW14" s="35">
        <v>8582.2200000000012</v>
      </c>
      <c r="DX14" s="35"/>
      <c r="DY14" s="35"/>
      <c r="DZ14" s="35"/>
      <c r="EA14" s="35">
        <v>14000</v>
      </c>
      <c r="EB14" s="35">
        <v>417.78</v>
      </c>
      <c r="EC14" s="35"/>
      <c r="ED14" s="35"/>
      <c r="EE14" s="35">
        <v>14417.78</v>
      </c>
      <c r="EF14" s="35"/>
      <c r="EG14" s="35"/>
      <c r="EH14" s="35">
        <v>0</v>
      </c>
      <c r="EI14" s="35"/>
      <c r="EJ14" s="35"/>
      <c r="EK14" s="35"/>
      <c r="EL14" s="35"/>
      <c r="EM14" s="35"/>
      <c r="EN14" s="35"/>
      <c r="EO14" s="35"/>
      <c r="EP14" s="35"/>
      <c r="EQ14" s="35"/>
      <c r="ER14" s="35">
        <v>14417.78</v>
      </c>
      <c r="ES14" s="35"/>
      <c r="ET14" s="35"/>
      <c r="EU14" s="35"/>
      <c r="EV14" s="35"/>
      <c r="EW14" s="35">
        <v>5823.35</v>
      </c>
      <c r="EX14" s="35"/>
      <c r="EY14" s="35">
        <v>8594.43</v>
      </c>
      <c r="EZ14" s="35"/>
      <c r="FA14" s="35"/>
      <c r="FB14" s="35"/>
      <c r="FC14" s="35"/>
      <c r="FD14" s="35"/>
      <c r="FE14" s="35"/>
      <c r="FF14" s="35"/>
      <c r="FG14" s="35"/>
      <c r="FH14" s="35"/>
      <c r="FI14" s="35">
        <v>5823.35</v>
      </c>
      <c r="FJ14" s="35"/>
      <c r="FK14" s="35"/>
      <c r="FL14" s="35"/>
      <c r="FM14" s="35">
        <v>5823.35</v>
      </c>
      <c r="FN14" s="35"/>
      <c r="FO14" s="35">
        <v>14417.78</v>
      </c>
      <c r="FP14" s="35">
        <v>23000</v>
      </c>
      <c r="FQ14" s="35">
        <v>0</v>
      </c>
      <c r="FR14" s="35">
        <v>0</v>
      </c>
      <c r="FS14" s="35">
        <v>0</v>
      </c>
      <c r="FV14" s="4"/>
      <c r="FW14" s="4"/>
      <c r="FX14" s="4"/>
    </row>
    <row r="15" spans="1:180" x14ac:dyDescent="0.25">
      <c r="A15" s="43"/>
      <c r="B15" s="34" t="s">
        <v>135</v>
      </c>
      <c r="C15" s="35"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>
        <v>0</v>
      </c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>
        <v>0</v>
      </c>
      <c r="CP15" s="35"/>
      <c r="CQ15" s="35"/>
      <c r="CR15" s="35"/>
      <c r="CS15" s="35"/>
      <c r="CT15" s="35"/>
      <c r="CU15" s="35"/>
      <c r="CV15" s="35">
        <v>7000</v>
      </c>
      <c r="CW15" s="35"/>
      <c r="CX15" s="35"/>
      <c r="CY15" s="35"/>
      <c r="CZ15" s="35"/>
      <c r="DA15" s="35"/>
      <c r="DB15" s="35"/>
      <c r="DC15" s="35">
        <v>7000</v>
      </c>
      <c r="DD15" s="35"/>
      <c r="DE15" s="35">
        <v>0</v>
      </c>
      <c r="DF15" s="35"/>
      <c r="DG15" s="35"/>
      <c r="DH15" s="35"/>
      <c r="DI15" s="35"/>
      <c r="DJ15" s="35">
        <v>7000</v>
      </c>
      <c r="DK15" s="35"/>
      <c r="DL15" s="35"/>
      <c r="DM15" s="35"/>
      <c r="DN15" s="35">
        <v>7000</v>
      </c>
      <c r="DO15" s="35"/>
      <c r="DP15" s="35"/>
      <c r="DQ15" s="35"/>
      <c r="DR15" s="35">
        <v>14000</v>
      </c>
      <c r="DS15" s="35"/>
      <c r="DT15" s="35">
        <v>0</v>
      </c>
      <c r="DU15" s="35"/>
      <c r="DV15" s="35">
        <v>0</v>
      </c>
      <c r="DW15" s="35">
        <v>0</v>
      </c>
      <c r="DX15" s="35"/>
      <c r="DY15" s="35"/>
      <c r="DZ15" s="35"/>
      <c r="EA15" s="35"/>
      <c r="EB15" s="35"/>
      <c r="EC15" s="35"/>
      <c r="ED15" s="35"/>
      <c r="EE15" s="35">
        <v>0</v>
      </c>
      <c r="EF15" s="35"/>
      <c r="EG15" s="35"/>
      <c r="EH15" s="35">
        <v>0</v>
      </c>
      <c r="EI15" s="35"/>
      <c r="EJ15" s="35"/>
      <c r="EK15" s="35"/>
      <c r="EL15" s="35"/>
      <c r="EM15" s="35"/>
      <c r="EN15" s="35"/>
      <c r="EO15" s="35"/>
      <c r="EP15" s="35"/>
      <c r="EQ15" s="35"/>
      <c r="ER15" s="35">
        <v>0</v>
      </c>
      <c r="ES15" s="35"/>
      <c r="ET15" s="35"/>
      <c r="EU15" s="35"/>
      <c r="EV15" s="35"/>
      <c r="EW15" s="35">
        <v>0</v>
      </c>
      <c r="EX15" s="35"/>
      <c r="EY15" s="35">
        <v>0</v>
      </c>
      <c r="EZ15" s="35"/>
      <c r="FA15" s="35"/>
      <c r="FB15" s="35"/>
      <c r="FC15" s="35"/>
      <c r="FD15" s="35"/>
      <c r="FE15" s="35"/>
      <c r="FF15" s="35"/>
      <c r="FG15" s="35"/>
      <c r="FH15" s="35"/>
      <c r="FI15" s="35">
        <v>0</v>
      </c>
      <c r="FJ15" s="35"/>
      <c r="FK15" s="35"/>
      <c r="FL15" s="35"/>
      <c r="FM15" s="35">
        <v>0</v>
      </c>
      <c r="FN15" s="35"/>
      <c r="FO15" s="35">
        <v>0</v>
      </c>
      <c r="FP15" s="35">
        <v>0</v>
      </c>
      <c r="FQ15" s="35">
        <v>0</v>
      </c>
      <c r="FR15" s="35">
        <v>0</v>
      </c>
      <c r="FS15" s="35">
        <v>0</v>
      </c>
      <c r="FV15" s="4"/>
      <c r="FW15" s="4"/>
      <c r="FX15" s="4"/>
    </row>
    <row r="16" spans="1:180" x14ac:dyDescent="0.25">
      <c r="A16" s="43" t="s">
        <v>136</v>
      </c>
      <c r="B16" s="34" t="s">
        <v>137</v>
      </c>
      <c r="C16" s="35">
        <v>1932930</v>
      </c>
      <c r="D16" s="35"/>
      <c r="E16" s="35">
        <v>108000</v>
      </c>
      <c r="F16" s="35">
        <v>132.86999999999534</v>
      </c>
      <c r="G16" s="35"/>
      <c r="H16" s="35"/>
      <c r="I16" s="35">
        <v>107867.13</v>
      </c>
      <c r="J16" s="35"/>
      <c r="K16" s="35">
        <v>168000</v>
      </c>
      <c r="L16" s="35"/>
      <c r="M16" s="35"/>
      <c r="N16" s="35"/>
      <c r="O16" s="35">
        <v>132.86999999999534</v>
      </c>
      <c r="P16" s="35"/>
      <c r="Q16" s="35"/>
      <c r="R16" s="35">
        <v>570.9</v>
      </c>
      <c r="S16" s="35"/>
      <c r="T16" s="35"/>
      <c r="U16" s="35"/>
      <c r="V16" s="35"/>
      <c r="W16" s="35">
        <v>167561.97</v>
      </c>
      <c r="X16" s="35"/>
      <c r="Y16" s="35"/>
      <c r="Z16" s="35">
        <v>168000</v>
      </c>
      <c r="AA16" s="35"/>
      <c r="AB16" s="35"/>
      <c r="AC16" s="35">
        <v>570.9</v>
      </c>
      <c r="AD16" s="35"/>
      <c r="AE16" s="35">
        <v>1008.93</v>
      </c>
      <c r="AF16" s="35"/>
      <c r="AG16" s="35"/>
      <c r="AH16" s="35">
        <v>167561.97</v>
      </c>
      <c r="AI16" s="35"/>
      <c r="AJ16" s="35"/>
      <c r="AK16" s="35">
        <v>442991.06999999995</v>
      </c>
      <c r="AL16" s="35">
        <v>0</v>
      </c>
      <c r="AM16" s="35">
        <v>168000</v>
      </c>
      <c r="AN16" s="35"/>
      <c r="AO16" s="35"/>
      <c r="AP16" s="35">
        <v>1008.93</v>
      </c>
      <c r="AQ16" s="35"/>
      <c r="AR16" s="35"/>
      <c r="AS16" s="35">
        <v>11863.910000000003</v>
      </c>
      <c r="AT16" s="35"/>
      <c r="AU16" s="35"/>
      <c r="AV16" s="35">
        <v>157145.01999999999</v>
      </c>
      <c r="AW16" s="35"/>
      <c r="AX16" s="35">
        <v>168000</v>
      </c>
      <c r="AY16" s="35"/>
      <c r="AZ16" s="35"/>
      <c r="BA16" s="35"/>
      <c r="BB16" s="35">
        <v>11863.910000000003</v>
      </c>
      <c r="BC16" s="35"/>
      <c r="BD16" s="35"/>
      <c r="BE16" s="35"/>
      <c r="BF16" s="35">
        <v>10630.809999999998</v>
      </c>
      <c r="BG16" s="35"/>
      <c r="BH16" s="35">
        <v>169233.1</v>
      </c>
      <c r="BI16" s="35"/>
      <c r="BJ16" s="35">
        <v>61000</v>
      </c>
      <c r="BK16" s="35"/>
      <c r="BL16" s="35"/>
      <c r="BM16" s="35">
        <v>80000</v>
      </c>
      <c r="BN16" s="35"/>
      <c r="BO16" s="35"/>
      <c r="BP16" s="35"/>
      <c r="BQ16" s="35">
        <v>-6570</v>
      </c>
      <c r="BR16" s="35">
        <v>10630.809999999998</v>
      </c>
      <c r="BS16" s="35"/>
      <c r="BT16" s="35"/>
      <c r="BU16" s="35"/>
      <c r="BV16" s="35">
        <v>3.87</v>
      </c>
      <c r="BW16" s="35"/>
      <c r="BX16" s="35"/>
      <c r="BY16" s="35">
        <v>145056.94</v>
      </c>
      <c r="BZ16" s="35"/>
      <c r="CA16" s="35">
        <v>471435.06</v>
      </c>
      <c r="CB16" s="35">
        <v>0</v>
      </c>
      <c r="CC16" s="35">
        <v>914426.12999999989</v>
      </c>
      <c r="CD16" s="35">
        <v>0</v>
      </c>
      <c r="CE16" s="35">
        <v>169500</v>
      </c>
      <c r="CF16" s="35"/>
      <c r="CG16" s="35">
        <v>3.8699999999953434</v>
      </c>
      <c r="CH16" s="35"/>
      <c r="CI16" s="35"/>
      <c r="CJ16" s="35"/>
      <c r="CK16" s="35">
        <v>270.77999999999997</v>
      </c>
      <c r="CL16" s="35"/>
      <c r="CM16" s="35"/>
      <c r="CN16" s="35"/>
      <c r="CO16" s="35">
        <v>169233.09</v>
      </c>
      <c r="CP16" s="35"/>
      <c r="CQ16" s="35">
        <v>169500</v>
      </c>
      <c r="CR16" s="35"/>
      <c r="CS16" s="35"/>
      <c r="CT16" s="35"/>
      <c r="CU16" s="35"/>
      <c r="CV16" s="35"/>
      <c r="CW16" s="35"/>
      <c r="CX16" s="35"/>
      <c r="CY16" s="35">
        <v>4500</v>
      </c>
      <c r="CZ16" s="35">
        <v>270.77999999999997</v>
      </c>
      <c r="DA16" s="35"/>
      <c r="DB16" s="35"/>
      <c r="DC16" s="35">
        <v>5037.6900000000023</v>
      </c>
      <c r="DD16" s="35"/>
      <c r="DE16" s="35">
        <v>169233.09</v>
      </c>
      <c r="DF16" s="35"/>
      <c r="DG16" s="35">
        <v>165000</v>
      </c>
      <c r="DH16" s="35"/>
      <c r="DI16" s="35"/>
      <c r="DJ16" s="35"/>
      <c r="DK16" s="35"/>
      <c r="DL16" s="35"/>
      <c r="DM16" s="35"/>
      <c r="DN16" s="35">
        <v>5037.6900000000023</v>
      </c>
      <c r="DO16" s="35"/>
      <c r="DP16" s="35"/>
      <c r="DQ16" s="35"/>
      <c r="DR16" s="35"/>
      <c r="DS16" s="35">
        <v>804.6</v>
      </c>
      <c r="DT16" s="35">
        <v>169233.09</v>
      </c>
      <c r="DU16" s="35"/>
      <c r="DV16" s="35">
        <v>507699.27</v>
      </c>
      <c r="DW16" s="35">
        <v>1422125.4</v>
      </c>
      <c r="DX16" s="35">
        <v>170000</v>
      </c>
      <c r="DY16" s="35"/>
      <c r="DZ16" s="35"/>
      <c r="EA16" s="35"/>
      <c r="EB16" s="35">
        <v>804.6</v>
      </c>
      <c r="EC16" s="35"/>
      <c r="ED16" s="35"/>
      <c r="EE16" s="35">
        <v>1571.5100000000093</v>
      </c>
      <c r="EF16" s="35"/>
      <c r="EG16" s="35"/>
      <c r="EH16" s="35">
        <v>169233.09</v>
      </c>
      <c r="EI16" s="35"/>
      <c r="EJ16" s="35"/>
      <c r="EK16" s="35">
        <v>170000</v>
      </c>
      <c r="EL16" s="35"/>
      <c r="EM16" s="35"/>
      <c r="EN16" s="35"/>
      <c r="EO16" s="35"/>
      <c r="EP16" s="35"/>
      <c r="EQ16" s="35"/>
      <c r="ER16" s="35">
        <v>1571.5100000000093</v>
      </c>
      <c r="ES16" s="35"/>
      <c r="ET16" s="35"/>
      <c r="EU16" s="35"/>
      <c r="EV16" s="35"/>
      <c r="EW16" s="35">
        <v>2104.7799999999988</v>
      </c>
      <c r="EX16" s="35"/>
      <c r="EY16" s="35">
        <v>169466.73</v>
      </c>
      <c r="EZ16" s="35"/>
      <c r="FA16" s="35"/>
      <c r="FB16" s="35">
        <v>170000</v>
      </c>
      <c r="FC16" s="35"/>
      <c r="FD16" s="35"/>
      <c r="FE16" s="35"/>
      <c r="FF16" s="35"/>
      <c r="FG16" s="35"/>
      <c r="FH16" s="35"/>
      <c r="FI16" s="35">
        <v>2104.7799999999988</v>
      </c>
      <c r="FJ16" s="35"/>
      <c r="FK16" s="35"/>
      <c r="FL16" s="35"/>
      <c r="FM16" s="35">
        <v>172104.78</v>
      </c>
      <c r="FN16" s="35"/>
      <c r="FO16" s="35">
        <v>510804.6</v>
      </c>
      <c r="FP16" s="35">
        <v>1932930</v>
      </c>
      <c r="FQ16" s="35">
        <v>0</v>
      </c>
      <c r="FR16" s="35">
        <v>0</v>
      </c>
      <c r="FS16" s="35">
        <v>0</v>
      </c>
      <c r="FV16" s="4"/>
      <c r="FW16" s="4"/>
      <c r="FX16" s="4"/>
    </row>
    <row r="17" spans="1:180" s="41" customFormat="1" x14ac:dyDescent="0.25">
      <c r="A17" s="38"/>
      <c r="B17" s="39" t="s">
        <v>138</v>
      </c>
      <c r="C17" s="40">
        <v>426000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>
        <v>213000</v>
      </c>
      <c r="EV17" s="40"/>
      <c r="EW17" s="35">
        <v>646.41000000000349</v>
      </c>
      <c r="EX17" s="40"/>
      <c r="EY17" s="35">
        <v>212353.59</v>
      </c>
      <c r="EZ17" s="40"/>
      <c r="FA17" s="40"/>
      <c r="FB17" s="40"/>
      <c r="FC17" s="40"/>
      <c r="FD17" s="40"/>
      <c r="FE17" s="40"/>
      <c r="FF17" s="40"/>
      <c r="FG17" s="40"/>
      <c r="FH17" s="40"/>
      <c r="FI17" s="35">
        <v>646.41000000000349</v>
      </c>
      <c r="FJ17" s="40"/>
      <c r="FK17" s="40">
        <v>213000</v>
      </c>
      <c r="FL17" s="40"/>
      <c r="FM17" s="35">
        <v>213646.41</v>
      </c>
      <c r="FN17" s="40"/>
      <c r="FO17" s="40">
        <v>426000</v>
      </c>
      <c r="FP17" s="40">
        <v>426000</v>
      </c>
      <c r="FQ17" s="40">
        <v>0</v>
      </c>
      <c r="FR17" s="40">
        <v>0</v>
      </c>
      <c r="FS17" s="40">
        <v>0</v>
      </c>
      <c r="FV17" s="42"/>
      <c r="FW17" s="42"/>
      <c r="FX17" s="42"/>
    </row>
    <row r="18" spans="1:180" x14ac:dyDescent="0.25">
      <c r="A18" s="30" t="s">
        <v>139</v>
      </c>
      <c r="B18" s="31" t="s">
        <v>140</v>
      </c>
      <c r="C18" s="32">
        <f t="shared" ref="C18:BM18" si="12">C19+C20</f>
        <v>1185940</v>
      </c>
      <c r="D18" s="32">
        <f t="shared" si="12"/>
        <v>0</v>
      </c>
      <c r="E18" s="32">
        <f t="shared" si="12"/>
        <v>127000</v>
      </c>
      <c r="F18" s="32">
        <f t="shared" si="12"/>
        <v>1439.6499999999942</v>
      </c>
      <c r="G18" s="32">
        <f t="shared" si="12"/>
        <v>0</v>
      </c>
      <c r="H18" s="32">
        <f t="shared" si="12"/>
        <v>0</v>
      </c>
      <c r="I18" s="32">
        <f t="shared" si="12"/>
        <v>125560.35</v>
      </c>
      <c r="J18" s="32">
        <f t="shared" si="12"/>
        <v>0</v>
      </c>
      <c r="K18" s="32">
        <f t="shared" si="12"/>
        <v>120000</v>
      </c>
      <c r="L18" s="32">
        <f t="shared" si="12"/>
        <v>0</v>
      </c>
      <c r="M18" s="32">
        <f t="shared" si="12"/>
        <v>0</v>
      </c>
      <c r="N18" s="32">
        <f t="shared" si="12"/>
        <v>0</v>
      </c>
      <c r="O18" s="32">
        <f t="shared" si="12"/>
        <v>1439.6499999999942</v>
      </c>
      <c r="P18" s="32">
        <f t="shared" si="12"/>
        <v>0</v>
      </c>
      <c r="Q18" s="32">
        <f t="shared" si="12"/>
        <v>0</v>
      </c>
      <c r="R18" s="32">
        <f t="shared" si="12"/>
        <v>1900.88</v>
      </c>
      <c r="S18" s="32">
        <f t="shared" si="12"/>
        <v>0</v>
      </c>
      <c r="T18" s="32">
        <f t="shared" si="12"/>
        <v>0</v>
      </c>
      <c r="U18" s="32">
        <f t="shared" si="12"/>
        <v>0</v>
      </c>
      <c r="V18" s="32">
        <f t="shared" si="12"/>
        <v>0</v>
      </c>
      <c r="W18" s="32">
        <f t="shared" si="12"/>
        <v>119538.76999999999</v>
      </c>
      <c r="X18" s="32">
        <f t="shared" si="12"/>
        <v>0</v>
      </c>
      <c r="Y18" s="32">
        <f t="shared" si="12"/>
        <v>0</v>
      </c>
      <c r="Z18" s="32">
        <f t="shared" si="12"/>
        <v>120000</v>
      </c>
      <c r="AA18" s="32">
        <f t="shared" si="12"/>
        <v>0</v>
      </c>
      <c r="AB18" s="32">
        <f t="shared" si="12"/>
        <v>0</v>
      </c>
      <c r="AC18" s="32">
        <f t="shared" si="12"/>
        <v>1900.88</v>
      </c>
      <c r="AD18" s="32">
        <f t="shared" si="12"/>
        <v>0</v>
      </c>
      <c r="AE18" s="32">
        <f t="shared" si="12"/>
        <v>2362.1100000000006</v>
      </c>
      <c r="AF18" s="32">
        <f t="shared" si="12"/>
        <v>0</v>
      </c>
      <c r="AG18" s="32">
        <f t="shared" si="12"/>
        <v>0</v>
      </c>
      <c r="AH18" s="32">
        <f t="shared" si="12"/>
        <v>119538.77</v>
      </c>
      <c r="AI18" s="32">
        <f t="shared" si="12"/>
        <v>0</v>
      </c>
      <c r="AJ18" s="32">
        <f t="shared" si="12"/>
        <v>0</v>
      </c>
      <c r="AK18" s="32">
        <f t="shared" si="12"/>
        <v>364637.89</v>
      </c>
      <c r="AL18" s="32">
        <f t="shared" si="12"/>
        <v>0</v>
      </c>
      <c r="AM18" s="32">
        <f t="shared" si="12"/>
        <v>120000</v>
      </c>
      <c r="AN18" s="32">
        <f t="shared" si="12"/>
        <v>0</v>
      </c>
      <c r="AO18" s="32">
        <f t="shared" si="12"/>
        <v>0</v>
      </c>
      <c r="AP18" s="32">
        <f t="shared" si="12"/>
        <v>2362.1100000000006</v>
      </c>
      <c r="AQ18" s="32">
        <f t="shared" si="12"/>
        <v>0</v>
      </c>
      <c r="AR18" s="32">
        <f t="shared" si="12"/>
        <v>0</v>
      </c>
      <c r="AS18" s="32">
        <f t="shared" si="12"/>
        <v>1646.79</v>
      </c>
      <c r="AT18" s="32">
        <f t="shared" si="12"/>
        <v>0</v>
      </c>
      <c r="AU18" s="32">
        <f t="shared" si="12"/>
        <v>0</v>
      </c>
      <c r="AV18" s="32">
        <f t="shared" si="12"/>
        <v>120715.32</v>
      </c>
      <c r="AW18" s="32">
        <f t="shared" si="12"/>
        <v>0</v>
      </c>
      <c r="AX18" s="32">
        <f t="shared" si="12"/>
        <v>98000</v>
      </c>
      <c r="AY18" s="32">
        <f t="shared" si="12"/>
        <v>0</v>
      </c>
      <c r="AZ18" s="32">
        <f t="shared" si="12"/>
        <v>0</v>
      </c>
      <c r="BA18" s="32">
        <f t="shared" si="12"/>
        <v>0</v>
      </c>
      <c r="BB18" s="32">
        <f t="shared" si="12"/>
        <v>1646.79</v>
      </c>
      <c r="BC18" s="32">
        <f t="shared" si="12"/>
        <v>0</v>
      </c>
      <c r="BD18" s="32">
        <f t="shared" si="12"/>
        <v>0</v>
      </c>
      <c r="BE18" s="32">
        <f t="shared" si="12"/>
        <v>1060</v>
      </c>
      <c r="BF18" s="32">
        <f t="shared" si="12"/>
        <v>2.61</v>
      </c>
      <c r="BG18" s="32">
        <f t="shared" si="12"/>
        <v>0</v>
      </c>
      <c r="BH18" s="32">
        <f t="shared" si="12"/>
        <v>98584.18</v>
      </c>
      <c r="BI18" s="32">
        <f t="shared" si="12"/>
        <v>0</v>
      </c>
      <c r="BJ18" s="32">
        <f t="shared" si="12"/>
        <v>0</v>
      </c>
      <c r="BK18" s="32">
        <f t="shared" si="12"/>
        <v>0</v>
      </c>
      <c r="BL18" s="32">
        <f t="shared" si="12"/>
        <v>0</v>
      </c>
      <c r="BM18" s="32">
        <f t="shared" si="12"/>
        <v>0</v>
      </c>
      <c r="BN18" s="32">
        <f t="shared" ref="BN18:DY18" si="13">BN19+BN20</f>
        <v>0</v>
      </c>
      <c r="BO18" s="32">
        <f t="shared" si="13"/>
        <v>0</v>
      </c>
      <c r="BP18" s="32">
        <f t="shared" si="13"/>
        <v>0</v>
      </c>
      <c r="BQ18" s="32">
        <f t="shared" si="13"/>
        <v>0</v>
      </c>
      <c r="BR18" s="32">
        <f t="shared" si="13"/>
        <v>2.61</v>
      </c>
      <c r="BS18" s="32">
        <f t="shared" si="13"/>
        <v>0</v>
      </c>
      <c r="BT18" s="32">
        <f t="shared" si="13"/>
        <v>0</v>
      </c>
      <c r="BU18" s="32">
        <f t="shared" si="13"/>
        <v>0</v>
      </c>
      <c r="BV18" s="32">
        <f t="shared" si="13"/>
        <v>2.61</v>
      </c>
      <c r="BW18" s="32">
        <f t="shared" si="13"/>
        <v>0</v>
      </c>
      <c r="BX18" s="32">
        <f t="shared" si="13"/>
        <v>0</v>
      </c>
      <c r="BY18" s="32">
        <f t="shared" si="13"/>
        <v>0</v>
      </c>
      <c r="BZ18" s="32">
        <f t="shared" si="13"/>
        <v>0</v>
      </c>
      <c r="CA18" s="32">
        <f t="shared" si="13"/>
        <v>219299.5</v>
      </c>
      <c r="CB18" s="32">
        <f t="shared" si="13"/>
        <v>0</v>
      </c>
      <c r="CC18" s="32">
        <f t="shared" si="13"/>
        <v>583937.39</v>
      </c>
      <c r="CD18" s="32">
        <f t="shared" si="13"/>
        <v>0</v>
      </c>
      <c r="CE18" s="32">
        <f t="shared" si="13"/>
        <v>120000</v>
      </c>
      <c r="CF18" s="32">
        <f t="shared" si="13"/>
        <v>0</v>
      </c>
      <c r="CG18" s="32">
        <f t="shared" si="13"/>
        <v>2.61</v>
      </c>
      <c r="CH18" s="32">
        <f t="shared" si="13"/>
        <v>0</v>
      </c>
      <c r="CI18" s="32">
        <f t="shared" si="13"/>
        <v>0</v>
      </c>
      <c r="CJ18" s="32">
        <f t="shared" si="13"/>
        <v>0</v>
      </c>
      <c r="CK18" s="32">
        <f t="shared" si="13"/>
        <v>1299.21</v>
      </c>
      <c r="CL18" s="32">
        <f t="shared" si="13"/>
        <v>0</v>
      </c>
      <c r="CM18" s="32">
        <f t="shared" si="13"/>
        <v>0</v>
      </c>
      <c r="CN18" s="32">
        <f t="shared" si="13"/>
        <v>0</v>
      </c>
      <c r="CO18" s="32">
        <f t="shared" si="13"/>
        <v>118703.4</v>
      </c>
      <c r="CP18" s="32">
        <f t="shared" si="13"/>
        <v>0</v>
      </c>
      <c r="CQ18" s="32">
        <f t="shared" si="13"/>
        <v>120000</v>
      </c>
      <c r="CR18" s="32">
        <f t="shared" si="13"/>
        <v>0</v>
      </c>
      <c r="CS18" s="32">
        <f t="shared" si="13"/>
        <v>0</v>
      </c>
      <c r="CT18" s="32">
        <f t="shared" si="13"/>
        <v>0</v>
      </c>
      <c r="CU18" s="32">
        <f t="shared" si="13"/>
        <v>0</v>
      </c>
      <c r="CV18" s="32">
        <f t="shared" si="13"/>
        <v>0</v>
      </c>
      <c r="CW18" s="32">
        <f t="shared" si="13"/>
        <v>0</v>
      </c>
      <c r="CX18" s="32">
        <f t="shared" si="13"/>
        <v>0</v>
      </c>
      <c r="CY18" s="32">
        <f t="shared" si="13"/>
        <v>0</v>
      </c>
      <c r="CZ18" s="32">
        <f t="shared" si="13"/>
        <v>1299.21</v>
      </c>
      <c r="DA18" s="32">
        <f t="shared" si="13"/>
        <v>0</v>
      </c>
      <c r="DB18" s="32">
        <f t="shared" si="13"/>
        <v>0</v>
      </c>
      <c r="DC18" s="32">
        <f t="shared" si="13"/>
        <v>583.89</v>
      </c>
      <c r="DD18" s="32">
        <f t="shared" si="13"/>
        <v>0</v>
      </c>
      <c r="DE18" s="32">
        <f t="shared" si="13"/>
        <v>120715.32</v>
      </c>
      <c r="DF18" s="32">
        <f t="shared" si="13"/>
        <v>0</v>
      </c>
      <c r="DG18" s="32">
        <f t="shared" si="13"/>
        <v>120000</v>
      </c>
      <c r="DH18" s="32">
        <f t="shared" si="13"/>
        <v>0</v>
      </c>
      <c r="DI18" s="32">
        <f t="shared" si="13"/>
        <v>0</v>
      </c>
      <c r="DJ18" s="32">
        <f t="shared" si="13"/>
        <v>0</v>
      </c>
      <c r="DK18" s="32">
        <f t="shared" si="13"/>
        <v>0</v>
      </c>
      <c r="DL18" s="32">
        <f t="shared" si="13"/>
        <v>0</v>
      </c>
      <c r="DM18" s="32">
        <f t="shared" si="13"/>
        <v>0</v>
      </c>
      <c r="DN18" s="32">
        <f t="shared" si="13"/>
        <v>583.89</v>
      </c>
      <c r="DO18" s="32">
        <f t="shared" si="13"/>
        <v>0</v>
      </c>
      <c r="DP18" s="32">
        <f t="shared" si="13"/>
        <v>0</v>
      </c>
      <c r="DQ18" s="32">
        <f t="shared" si="13"/>
        <v>0</v>
      </c>
      <c r="DR18" s="32">
        <f t="shared" si="13"/>
        <v>0</v>
      </c>
      <c r="DS18" s="32">
        <f t="shared" si="13"/>
        <v>1880.49</v>
      </c>
      <c r="DT18" s="32">
        <f t="shared" si="13"/>
        <v>118703.4</v>
      </c>
      <c r="DU18" s="32">
        <f t="shared" si="13"/>
        <v>0</v>
      </c>
      <c r="DV18" s="32">
        <f t="shared" si="13"/>
        <v>358122.12</v>
      </c>
      <c r="DW18" s="32">
        <f t="shared" si="13"/>
        <v>942059.51</v>
      </c>
      <c r="DX18" s="32">
        <f t="shared" si="13"/>
        <v>0</v>
      </c>
      <c r="DY18" s="32">
        <f t="shared" si="13"/>
        <v>0</v>
      </c>
      <c r="DZ18" s="32">
        <f t="shared" ref="DZ18:FR18" si="14">DZ19+DZ20</f>
        <v>0</v>
      </c>
      <c r="EA18" s="32">
        <f t="shared" si="14"/>
        <v>0</v>
      </c>
      <c r="EB18" s="32">
        <f t="shared" si="14"/>
        <v>1880.49</v>
      </c>
      <c r="EC18" s="32">
        <f t="shared" si="14"/>
        <v>0</v>
      </c>
      <c r="ED18" s="32">
        <f t="shared" si="14"/>
        <v>0</v>
      </c>
      <c r="EE18" s="32">
        <f t="shared" si="14"/>
        <v>1880.49</v>
      </c>
      <c r="EF18" s="32">
        <f t="shared" si="14"/>
        <v>0</v>
      </c>
      <c r="EG18" s="32">
        <f t="shared" si="14"/>
        <v>0</v>
      </c>
      <c r="EH18" s="32">
        <f t="shared" si="14"/>
        <v>0</v>
      </c>
      <c r="EI18" s="32">
        <f t="shared" si="14"/>
        <v>0</v>
      </c>
      <c r="EJ18" s="32">
        <f t="shared" si="14"/>
        <v>0</v>
      </c>
      <c r="EK18" s="32">
        <f t="shared" si="14"/>
        <v>121000</v>
      </c>
      <c r="EL18" s="32">
        <f t="shared" si="14"/>
        <v>0</v>
      </c>
      <c r="EM18" s="32">
        <f t="shared" si="14"/>
        <v>0</v>
      </c>
      <c r="EN18" s="32">
        <f t="shared" si="14"/>
        <v>0</v>
      </c>
      <c r="EO18" s="32">
        <f t="shared" si="14"/>
        <v>0</v>
      </c>
      <c r="EP18" s="32">
        <f t="shared" si="14"/>
        <v>0</v>
      </c>
      <c r="EQ18" s="32">
        <f t="shared" si="14"/>
        <v>0</v>
      </c>
      <c r="ER18" s="32">
        <f t="shared" si="14"/>
        <v>1880.49</v>
      </c>
      <c r="ES18" s="32">
        <f t="shared" si="14"/>
        <v>0</v>
      </c>
      <c r="ET18" s="32">
        <f t="shared" si="14"/>
        <v>0</v>
      </c>
      <c r="EU18" s="32">
        <f t="shared" si="14"/>
        <v>0</v>
      </c>
      <c r="EV18" s="32">
        <f t="shared" si="14"/>
        <v>0</v>
      </c>
      <c r="EW18" s="32">
        <f t="shared" si="14"/>
        <v>109.3700000000099</v>
      </c>
      <c r="EX18" s="32">
        <f t="shared" si="14"/>
        <v>0</v>
      </c>
      <c r="EY18" s="32">
        <f t="shared" si="14"/>
        <v>122771.12</v>
      </c>
      <c r="EZ18" s="32">
        <f t="shared" si="14"/>
        <v>0</v>
      </c>
      <c r="FA18" s="32">
        <f t="shared" si="14"/>
        <v>0</v>
      </c>
      <c r="FB18" s="32">
        <f t="shared" si="14"/>
        <v>121000</v>
      </c>
      <c r="FC18" s="32">
        <f t="shared" si="14"/>
        <v>0</v>
      </c>
      <c r="FD18" s="32">
        <f t="shared" si="14"/>
        <v>0</v>
      </c>
      <c r="FE18" s="32">
        <f t="shared" si="14"/>
        <v>0</v>
      </c>
      <c r="FF18" s="32">
        <f t="shared" si="14"/>
        <v>0</v>
      </c>
      <c r="FG18" s="32">
        <f t="shared" si="14"/>
        <v>0</v>
      </c>
      <c r="FH18" s="32">
        <f t="shared" si="14"/>
        <v>0</v>
      </c>
      <c r="FI18" s="32">
        <f t="shared" si="14"/>
        <v>109.3700000000099</v>
      </c>
      <c r="FJ18" s="32">
        <f t="shared" si="14"/>
        <v>0</v>
      </c>
      <c r="FK18" s="32">
        <f t="shared" si="14"/>
        <v>0</v>
      </c>
      <c r="FL18" s="32">
        <f t="shared" si="14"/>
        <v>0</v>
      </c>
      <c r="FM18" s="32">
        <f t="shared" si="14"/>
        <v>121109.37000000001</v>
      </c>
      <c r="FN18" s="32">
        <f t="shared" si="14"/>
        <v>0</v>
      </c>
      <c r="FO18" s="32">
        <f t="shared" si="14"/>
        <v>243880.49</v>
      </c>
      <c r="FP18" s="32">
        <f t="shared" si="14"/>
        <v>1185940</v>
      </c>
      <c r="FQ18" s="32">
        <f t="shared" si="14"/>
        <v>0</v>
      </c>
      <c r="FR18" s="32">
        <f t="shared" si="14"/>
        <v>0</v>
      </c>
      <c r="FS18" s="32">
        <v>0</v>
      </c>
      <c r="FV18" s="4"/>
      <c r="FW18" s="4"/>
      <c r="FX18" s="4"/>
    </row>
    <row r="19" spans="1:180" x14ac:dyDescent="0.25">
      <c r="A19" s="33"/>
      <c r="B19" s="34" t="s">
        <v>141</v>
      </c>
      <c r="C19" s="35">
        <v>0</v>
      </c>
      <c r="D19" s="35"/>
      <c r="E19" s="35"/>
      <c r="F19" s="35"/>
      <c r="G19" s="35"/>
      <c r="H19" s="35"/>
      <c r="I19" s="35">
        <v>0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>
        <v>0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>
        <v>0</v>
      </c>
      <c r="AI19" s="35"/>
      <c r="AJ19" s="35"/>
      <c r="AK19" s="35">
        <v>0</v>
      </c>
      <c r="AL19" s="35">
        <v>0</v>
      </c>
      <c r="AM19" s="35"/>
      <c r="AN19" s="35"/>
      <c r="AO19" s="35"/>
      <c r="AP19" s="35"/>
      <c r="AQ19" s="35"/>
      <c r="AR19" s="35"/>
      <c r="AS19" s="35"/>
      <c r="AT19" s="35"/>
      <c r="AU19" s="35"/>
      <c r="AV19" s="35">
        <v>0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>
        <v>0</v>
      </c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>
        <v>0</v>
      </c>
      <c r="BW19" s="35"/>
      <c r="BX19" s="35"/>
      <c r="BY19" s="35">
        <v>0</v>
      </c>
      <c r="BZ19" s="35"/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/>
      <c r="CG19" s="35">
        <v>0</v>
      </c>
      <c r="CH19" s="35"/>
      <c r="CI19" s="35"/>
      <c r="CJ19" s="35"/>
      <c r="CK19" s="35"/>
      <c r="CL19" s="35"/>
      <c r="CM19" s="35"/>
      <c r="CN19" s="35"/>
      <c r="CO19" s="35">
        <v>0</v>
      </c>
      <c r="CP19" s="35"/>
      <c r="CQ19" s="35">
        <v>0</v>
      </c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>
        <v>0</v>
      </c>
      <c r="DF19" s="35"/>
      <c r="DG19" s="35">
        <v>0</v>
      </c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>
        <v>0</v>
      </c>
      <c r="DU19" s="35"/>
      <c r="DV19" s="35">
        <v>0</v>
      </c>
      <c r="DW19" s="35">
        <v>0</v>
      </c>
      <c r="DX19" s="35"/>
      <c r="DY19" s="35"/>
      <c r="DZ19" s="35"/>
      <c r="EA19" s="35"/>
      <c r="EB19" s="35"/>
      <c r="EC19" s="35"/>
      <c r="ED19" s="35"/>
      <c r="EE19" s="35">
        <v>0</v>
      </c>
      <c r="EF19" s="35"/>
      <c r="EG19" s="35"/>
      <c r="EH19" s="35">
        <v>0</v>
      </c>
      <c r="EI19" s="35"/>
      <c r="EJ19" s="35"/>
      <c r="EK19" s="35"/>
      <c r="EL19" s="35"/>
      <c r="EM19" s="35"/>
      <c r="EN19" s="35"/>
      <c r="EO19" s="35"/>
      <c r="EP19" s="35"/>
      <c r="EQ19" s="35"/>
      <c r="ER19" s="35">
        <v>0</v>
      </c>
      <c r="ES19" s="35"/>
      <c r="ET19" s="35"/>
      <c r="EU19" s="35"/>
      <c r="EV19" s="35"/>
      <c r="EW19" s="35"/>
      <c r="EX19" s="35"/>
      <c r="EY19" s="35">
        <v>0</v>
      </c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>
        <v>0</v>
      </c>
      <c r="FN19" s="35"/>
      <c r="FO19" s="35">
        <v>0</v>
      </c>
      <c r="FP19" s="35">
        <v>0</v>
      </c>
      <c r="FQ19" s="35">
        <v>0</v>
      </c>
      <c r="FR19" s="35">
        <v>0</v>
      </c>
      <c r="FS19" s="35">
        <v>0</v>
      </c>
      <c r="FV19" s="4"/>
      <c r="FW19" s="4"/>
      <c r="FX19" s="4"/>
    </row>
    <row r="20" spans="1:180" x14ac:dyDescent="0.25">
      <c r="A20" s="33"/>
      <c r="B20" s="34" t="s">
        <v>142</v>
      </c>
      <c r="C20" s="35">
        <v>1185940</v>
      </c>
      <c r="D20" s="35"/>
      <c r="E20" s="35">
        <v>127000</v>
      </c>
      <c r="F20" s="35">
        <v>1439.6499999999942</v>
      </c>
      <c r="G20" s="35"/>
      <c r="H20" s="35"/>
      <c r="I20" s="35">
        <v>125560.35</v>
      </c>
      <c r="J20" s="35"/>
      <c r="K20" s="35">
        <v>120000</v>
      </c>
      <c r="L20" s="35"/>
      <c r="M20" s="35"/>
      <c r="N20" s="35"/>
      <c r="O20" s="35">
        <v>1439.6499999999942</v>
      </c>
      <c r="P20" s="35"/>
      <c r="Q20" s="35"/>
      <c r="R20" s="35">
        <v>1900.88</v>
      </c>
      <c r="S20" s="35"/>
      <c r="T20" s="35"/>
      <c r="U20" s="35"/>
      <c r="V20" s="35"/>
      <c r="W20" s="35">
        <v>119538.76999999999</v>
      </c>
      <c r="X20" s="35"/>
      <c r="Y20" s="35"/>
      <c r="Z20" s="35">
        <v>120000</v>
      </c>
      <c r="AA20" s="35"/>
      <c r="AB20" s="35"/>
      <c r="AC20" s="35">
        <v>1900.88</v>
      </c>
      <c r="AD20" s="35"/>
      <c r="AE20" s="35">
        <v>2362.1100000000006</v>
      </c>
      <c r="AF20" s="35"/>
      <c r="AG20" s="35"/>
      <c r="AH20" s="35">
        <v>119538.77</v>
      </c>
      <c r="AI20" s="35"/>
      <c r="AJ20" s="35"/>
      <c r="AK20" s="35">
        <v>364637.89</v>
      </c>
      <c r="AL20" s="35">
        <v>0</v>
      </c>
      <c r="AM20" s="35">
        <v>120000</v>
      </c>
      <c r="AN20" s="35"/>
      <c r="AO20" s="35"/>
      <c r="AP20" s="35">
        <v>2362.1100000000006</v>
      </c>
      <c r="AQ20" s="35"/>
      <c r="AR20" s="35"/>
      <c r="AS20" s="35">
        <v>1646.79</v>
      </c>
      <c r="AT20" s="35"/>
      <c r="AU20" s="35"/>
      <c r="AV20" s="35">
        <v>120715.32</v>
      </c>
      <c r="AW20" s="35"/>
      <c r="AX20" s="35">
        <v>98000</v>
      </c>
      <c r="AY20" s="35"/>
      <c r="AZ20" s="35"/>
      <c r="BA20" s="35"/>
      <c r="BB20" s="35">
        <v>1646.79</v>
      </c>
      <c r="BC20" s="35"/>
      <c r="BD20" s="35"/>
      <c r="BE20" s="35">
        <v>1060</v>
      </c>
      <c r="BF20" s="35">
        <v>2.61</v>
      </c>
      <c r="BG20" s="35"/>
      <c r="BH20" s="35">
        <v>98584.18</v>
      </c>
      <c r="BI20" s="35"/>
      <c r="BJ20" s="35"/>
      <c r="BK20" s="35"/>
      <c r="BL20" s="35"/>
      <c r="BM20" s="35"/>
      <c r="BN20" s="35"/>
      <c r="BO20" s="35"/>
      <c r="BP20" s="35"/>
      <c r="BQ20" s="35"/>
      <c r="BR20" s="35">
        <v>2.61</v>
      </c>
      <c r="BS20" s="35"/>
      <c r="BT20" s="35"/>
      <c r="BU20" s="35"/>
      <c r="BV20" s="35">
        <v>2.61</v>
      </c>
      <c r="BW20" s="35"/>
      <c r="BX20" s="35"/>
      <c r="BY20" s="35">
        <v>0</v>
      </c>
      <c r="BZ20" s="35"/>
      <c r="CA20" s="35">
        <v>219299.5</v>
      </c>
      <c r="CB20" s="35">
        <v>0</v>
      </c>
      <c r="CC20" s="35">
        <v>583937.39</v>
      </c>
      <c r="CD20" s="35">
        <v>0</v>
      </c>
      <c r="CE20" s="35">
        <v>120000</v>
      </c>
      <c r="CF20" s="35"/>
      <c r="CG20" s="35">
        <v>2.61</v>
      </c>
      <c r="CH20" s="35"/>
      <c r="CI20" s="35"/>
      <c r="CJ20" s="35"/>
      <c r="CK20" s="35">
        <v>1299.21</v>
      </c>
      <c r="CL20" s="35"/>
      <c r="CM20" s="35"/>
      <c r="CN20" s="35"/>
      <c r="CO20" s="35">
        <v>118703.4</v>
      </c>
      <c r="CP20" s="35"/>
      <c r="CQ20" s="35">
        <v>120000</v>
      </c>
      <c r="CR20" s="35"/>
      <c r="CS20" s="35"/>
      <c r="CT20" s="35"/>
      <c r="CU20" s="35"/>
      <c r="CV20" s="35"/>
      <c r="CW20" s="35"/>
      <c r="CX20" s="35"/>
      <c r="CY20" s="35"/>
      <c r="CZ20" s="35">
        <v>1299.21</v>
      </c>
      <c r="DA20" s="35"/>
      <c r="DB20" s="35"/>
      <c r="DC20" s="35">
        <v>583.89</v>
      </c>
      <c r="DD20" s="35"/>
      <c r="DE20" s="35">
        <v>120715.32</v>
      </c>
      <c r="DF20" s="35"/>
      <c r="DG20" s="35">
        <v>120000</v>
      </c>
      <c r="DH20" s="35"/>
      <c r="DI20" s="35"/>
      <c r="DJ20" s="35"/>
      <c r="DK20" s="35"/>
      <c r="DL20" s="35"/>
      <c r="DM20" s="35"/>
      <c r="DN20" s="35">
        <v>583.89</v>
      </c>
      <c r="DO20" s="35"/>
      <c r="DP20" s="35"/>
      <c r="DQ20" s="35"/>
      <c r="DR20" s="35"/>
      <c r="DS20" s="35">
        <v>1880.49</v>
      </c>
      <c r="DT20" s="35">
        <v>118703.4</v>
      </c>
      <c r="DU20" s="35"/>
      <c r="DV20" s="35">
        <v>358122.12</v>
      </c>
      <c r="DW20" s="35">
        <v>942059.51</v>
      </c>
      <c r="DX20" s="35"/>
      <c r="DY20" s="35"/>
      <c r="DZ20" s="35"/>
      <c r="EA20" s="35"/>
      <c r="EB20" s="35">
        <v>1880.49</v>
      </c>
      <c r="EC20" s="35"/>
      <c r="ED20" s="35"/>
      <c r="EE20" s="35">
        <v>1880.49</v>
      </c>
      <c r="EF20" s="35"/>
      <c r="EG20" s="35"/>
      <c r="EH20" s="35">
        <v>0</v>
      </c>
      <c r="EI20" s="35"/>
      <c r="EJ20" s="35"/>
      <c r="EK20" s="35">
        <v>121000</v>
      </c>
      <c r="EL20" s="35"/>
      <c r="EM20" s="35"/>
      <c r="EN20" s="35"/>
      <c r="EO20" s="35"/>
      <c r="EP20" s="35"/>
      <c r="EQ20" s="35"/>
      <c r="ER20" s="35">
        <v>1880.49</v>
      </c>
      <c r="ES20" s="35"/>
      <c r="ET20" s="35"/>
      <c r="EU20" s="35"/>
      <c r="EV20" s="35"/>
      <c r="EW20" s="35">
        <v>109.3700000000099</v>
      </c>
      <c r="EX20" s="35"/>
      <c r="EY20" s="35">
        <v>122771.12</v>
      </c>
      <c r="EZ20" s="35"/>
      <c r="FA20" s="35"/>
      <c r="FB20" s="35">
        <v>121000</v>
      </c>
      <c r="FC20" s="35"/>
      <c r="FD20" s="35"/>
      <c r="FE20" s="35"/>
      <c r="FF20" s="35"/>
      <c r="FG20" s="35"/>
      <c r="FH20" s="35"/>
      <c r="FI20" s="35">
        <v>109.3700000000099</v>
      </c>
      <c r="FJ20" s="35"/>
      <c r="FK20" s="35"/>
      <c r="FL20" s="35"/>
      <c r="FM20" s="35">
        <v>121109.37000000001</v>
      </c>
      <c r="FN20" s="35"/>
      <c r="FO20" s="35">
        <v>243880.49</v>
      </c>
      <c r="FP20" s="35">
        <v>1185940</v>
      </c>
      <c r="FQ20" s="35">
        <v>0</v>
      </c>
      <c r="FR20" s="35">
        <v>0</v>
      </c>
      <c r="FS20" s="35">
        <v>0</v>
      </c>
      <c r="FV20" s="4"/>
      <c r="FW20" s="4"/>
      <c r="FX20" s="4"/>
    </row>
    <row r="21" spans="1:180" s="41" customFormat="1" x14ac:dyDescent="0.25">
      <c r="A21" s="44" t="s">
        <v>143</v>
      </c>
      <c r="B21" s="45" t="s">
        <v>144</v>
      </c>
      <c r="C21" s="46">
        <v>8048530</v>
      </c>
      <c r="D21" s="46"/>
      <c r="E21" s="46">
        <v>271477.26</v>
      </c>
      <c r="F21" s="46"/>
      <c r="G21" s="46">
        <v>309936.12</v>
      </c>
      <c r="H21" s="46">
        <v>166522.7399999997</v>
      </c>
      <c r="I21" s="40">
        <v>581413.38</v>
      </c>
      <c r="J21" s="46"/>
      <c r="K21" s="46">
        <v>460000</v>
      </c>
      <c r="L21" s="46"/>
      <c r="M21" s="46"/>
      <c r="N21" s="46"/>
      <c r="O21" s="46"/>
      <c r="P21" s="46">
        <v>309936.12</v>
      </c>
      <c r="Q21" s="46"/>
      <c r="R21" s="46"/>
      <c r="S21" s="46">
        <v>497462.47000000009</v>
      </c>
      <c r="T21" s="46"/>
      <c r="U21" s="46"/>
      <c r="V21" s="46"/>
      <c r="W21" s="40">
        <v>647526.35000000009</v>
      </c>
      <c r="X21" s="46"/>
      <c r="Y21" s="46"/>
      <c r="Z21" s="46">
        <v>426530</v>
      </c>
      <c r="AA21" s="46"/>
      <c r="AB21" s="46">
        <v>290000</v>
      </c>
      <c r="AC21" s="46"/>
      <c r="AD21" s="46">
        <v>497462.47000000009</v>
      </c>
      <c r="AE21" s="40"/>
      <c r="AF21" s="46"/>
      <c r="AG21" s="46"/>
      <c r="AH21" s="40">
        <v>219067.52999999991</v>
      </c>
      <c r="AI21" s="46"/>
      <c r="AJ21" s="46">
        <v>306426.16999999993</v>
      </c>
      <c r="AK21" s="40">
        <v>1614529.9999999995</v>
      </c>
      <c r="AL21" s="40">
        <v>0</v>
      </c>
      <c r="AM21" s="40">
        <v>510000</v>
      </c>
      <c r="AN21" s="46"/>
      <c r="AO21" s="46">
        <v>600000</v>
      </c>
      <c r="AP21" s="40"/>
      <c r="AQ21" s="46"/>
      <c r="AR21" s="46"/>
      <c r="AS21" s="40">
        <v>137988.39000000013</v>
      </c>
      <c r="AT21" s="46"/>
      <c r="AU21" s="46">
        <v>306426.16999999993</v>
      </c>
      <c r="AV21" s="40">
        <v>665585.43999999994</v>
      </c>
      <c r="AW21" s="46"/>
      <c r="AX21" s="40">
        <v>510000</v>
      </c>
      <c r="AY21" s="46"/>
      <c r="AZ21" s="46"/>
      <c r="BA21" s="46"/>
      <c r="BB21" s="40">
        <v>137988.39000000013</v>
      </c>
      <c r="BC21" s="46"/>
      <c r="BD21" s="46"/>
      <c r="BE21" s="46"/>
      <c r="BF21" s="40"/>
      <c r="BG21" s="46">
        <v>23995.03</v>
      </c>
      <c r="BH21" s="40">
        <v>671983.42000000016</v>
      </c>
      <c r="BI21" s="46"/>
      <c r="BJ21" s="40">
        <v>460000</v>
      </c>
      <c r="BK21" s="46"/>
      <c r="BL21" s="46"/>
      <c r="BM21" s="46"/>
      <c r="BN21" s="46"/>
      <c r="BO21" s="46"/>
      <c r="BP21" s="46">
        <v>100000</v>
      </c>
      <c r="BQ21" s="46"/>
      <c r="BR21" s="40"/>
      <c r="BS21" s="46">
        <v>23995.03</v>
      </c>
      <c r="BT21" s="46"/>
      <c r="BU21" s="46"/>
      <c r="BV21" s="40"/>
      <c r="BW21" s="46"/>
      <c r="BX21" s="46"/>
      <c r="BY21" s="40">
        <v>536004.97</v>
      </c>
      <c r="BZ21" s="46"/>
      <c r="CA21" s="40">
        <v>2180000</v>
      </c>
      <c r="CB21" s="40">
        <v>0</v>
      </c>
      <c r="CC21" s="40">
        <v>3794529.9999999995</v>
      </c>
      <c r="CD21" s="40">
        <v>0</v>
      </c>
      <c r="CE21" s="40">
        <v>631670</v>
      </c>
      <c r="CF21" s="46">
        <v>89000</v>
      </c>
      <c r="CG21" s="40"/>
      <c r="CH21" s="46"/>
      <c r="CI21" s="46"/>
      <c r="CJ21" s="46"/>
      <c r="CK21" s="40">
        <v>35317.620000000003</v>
      </c>
      <c r="CL21" s="46"/>
      <c r="CM21" s="46"/>
      <c r="CN21" s="46">
        <v>60838.250000000116</v>
      </c>
      <c r="CO21" s="40">
        <v>624514.12999999989</v>
      </c>
      <c r="CP21" s="46"/>
      <c r="CQ21" s="40">
        <v>631670</v>
      </c>
      <c r="CR21" s="46"/>
      <c r="CS21" s="46"/>
      <c r="CT21" s="46"/>
      <c r="CU21" s="46"/>
      <c r="CV21" s="46"/>
      <c r="CW21" s="46"/>
      <c r="CX21" s="46"/>
      <c r="CY21" s="46"/>
      <c r="CZ21" s="40">
        <v>35317.620000000003</v>
      </c>
      <c r="DA21" s="46"/>
      <c r="DB21" s="46"/>
      <c r="DC21" s="40">
        <v>96399.699999999953</v>
      </c>
      <c r="DD21" s="46"/>
      <c r="DE21" s="40">
        <v>570587.92000000004</v>
      </c>
      <c r="DF21" s="46"/>
      <c r="DG21" s="40">
        <v>631660</v>
      </c>
      <c r="DH21" s="46"/>
      <c r="DI21" s="46"/>
      <c r="DJ21" s="46"/>
      <c r="DK21" s="46"/>
      <c r="DL21" s="46"/>
      <c r="DM21" s="46"/>
      <c r="DN21" s="40">
        <v>96399.699999999953</v>
      </c>
      <c r="DO21" s="46"/>
      <c r="DP21" s="46"/>
      <c r="DQ21" s="46"/>
      <c r="DR21" s="46"/>
      <c r="DS21" s="35">
        <v>174069.39999999991</v>
      </c>
      <c r="DT21" s="35">
        <v>553990.30000000005</v>
      </c>
      <c r="DU21" s="46"/>
      <c r="DV21" s="40">
        <v>1809930.6</v>
      </c>
      <c r="DW21" s="35">
        <v>5604460.5999999996</v>
      </c>
      <c r="DX21" s="46">
        <v>620000</v>
      </c>
      <c r="DY21" s="46"/>
      <c r="DZ21" s="46"/>
      <c r="EA21" s="46"/>
      <c r="EB21" s="35">
        <v>174069.39999999991</v>
      </c>
      <c r="EC21" s="46"/>
      <c r="ED21" s="46"/>
      <c r="EE21" s="35"/>
      <c r="EF21" s="46">
        <v>76784.479999999996</v>
      </c>
      <c r="EG21" s="46"/>
      <c r="EH21" s="35">
        <v>870853.87999999989</v>
      </c>
      <c r="EI21" s="46"/>
      <c r="EJ21" s="46"/>
      <c r="EK21" s="46">
        <v>620000</v>
      </c>
      <c r="EL21" s="46"/>
      <c r="EM21" s="46"/>
      <c r="EN21" s="46"/>
      <c r="EO21" s="46"/>
      <c r="EP21" s="46"/>
      <c r="EQ21" s="46"/>
      <c r="ER21" s="35"/>
      <c r="ES21" s="46">
        <v>76784.479999999996</v>
      </c>
      <c r="ET21" s="46"/>
      <c r="EU21" s="46"/>
      <c r="EV21" s="46"/>
      <c r="EW21" s="35"/>
      <c r="EX21" s="46">
        <v>214400.03999999992</v>
      </c>
      <c r="EY21" s="35">
        <v>757615.55999999994</v>
      </c>
      <c r="EZ21" s="46"/>
      <c r="FA21" s="46"/>
      <c r="FB21" s="46">
        <v>620000</v>
      </c>
      <c r="FC21" s="46"/>
      <c r="FD21" s="46"/>
      <c r="FE21" s="46"/>
      <c r="FF21" s="46"/>
      <c r="FG21" s="46"/>
      <c r="FH21" s="46"/>
      <c r="FI21" s="35"/>
      <c r="FJ21" s="46">
        <v>214400.03999999992</v>
      </c>
      <c r="FK21" s="46">
        <v>410000</v>
      </c>
      <c r="FL21" s="46"/>
      <c r="FM21" s="35">
        <v>815599.96000000008</v>
      </c>
      <c r="FN21" s="46"/>
      <c r="FO21" s="35">
        <v>2444069.4</v>
      </c>
      <c r="FP21" s="40">
        <v>8048530</v>
      </c>
      <c r="FQ21" s="40">
        <v>0</v>
      </c>
      <c r="FR21" s="35">
        <v>0</v>
      </c>
      <c r="FS21" s="40">
        <v>0</v>
      </c>
      <c r="FV21" s="42"/>
      <c r="FW21" s="42"/>
      <c r="FX21" s="42"/>
    </row>
    <row r="22" spans="1:180" s="41" customFormat="1" x14ac:dyDescent="0.25">
      <c r="A22" s="47" t="s">
        <v>145</v>
      </c>
      <c r="B22" s="45" t="s">
        <v>146</v>
      </c>
      <c r="C22" s="46">
        <v>9231600</v>
      </c>
      <c r="D22" s="46"/>
      <c r="E22" s="46">
        <v>719000</v>
      </c>
      <c r="F22" s="46">
        <v>130188.46999999997</v>
      </c>
      <c r="G22" s="46"/>
      <c r="H22" s="46"/>
      <c r="I22" s="40">
        <v>588811.53</v>
      </c>
      <c r="J22" s="46"/>
      <c r="K22" s="46">
        <v>689400</v>
      </c>
      <c r="L22" s="46"/>
      <c r="M22" s="46"/>
      <c r="N22" s="46"/>
      <c r="O22" s="46">
        <v>130188.46999999997</v>
      </c>
      <c r="P22" s="46"/>
      <c r="Q22" s="46"/>
      <c r="R22" s="46">
        <v>320278.11</v>
      </c>
      <c r="S22" s="46"/>
      <c r="T22" s="46"/>
      <c r="U22" s="46"/>
      <c r="V22" s="46"/>
      <c r="W22" s="40">
        <v>499310.36</v>
      </c>
      <c r="X22" s="46"/>
      <c r="Y22" s="46"/>
      <c r="Z22" s="46">
        <v>345400</v>
      </c>
      <c r="AA22" s="46"/>
      <c r="AB22" s="46">
        <v>300000</v>
      </c>
      <c r="AC22" s="46">
        <v>320278.11</v>
      </c>
      <c r="AD22" s="46"/>
      <c r="AE22" s="40"/>
      <c r="AF22" s="46"/>
      <c r="AG22" s="46"/>
      <c r="AH22" s="40">
        <v>965678.11</v>
      </c>
      <c r="AI22" s="46"/>
      <c r="AJ22" s="46">
        <v>48285.54999999993</v>
      </c>
      <c r="AK22" s="40">
        <v>2053800</v>
      </c>
      <c r="AL22" s="40">
        <v>0</v>
      </c>
      <c r="AM22" s="40">
        <v>804400</v>
      </c>
      <c r="AN22" s="46"/>
      <c r="AO22" s="46"/>
      <c r="AP22" s="40"/>
      <c r="AQ22" s="46"/>
      <c r="AR22" s="46"/>
      <c r="AS22" s="40"/>
      <c r="AT22" s="46">
        <v>361544.78999999992</v>
      </c>
      <c r="AU22" s="46">
        <v>48285.54999999993</v>
      </c>
      <c r="AV22" s="40">
        <v>1117659.2400000002</v>
      </c>
      <c r="AW22" s="46"/>
      <c r="AX22" s="40">
        <v>804400</v>
      </c>
      <c r="AY22" s="46"/>
      <c r="AZ22" s="46"/>
      <c r="BA22" s="46"/>
      <c r="BB22" s="40"/>
      <c r="BC22" s="46">
        <v>361544.78999999992</v>
      </c>
      <c r="BD22" s="46">
        <v>15000</v>
      </c>
      <c r="BE22" s="46"/>
      <c r="BF22" s="40"/>
      <c r="BG22" s="46">
        <v>56159.42</v>
      </c>
      <c r="BH22" s="40">
        <v>514014.63000000006</v>
      </c>
      <c r="BI22" s="46"/>
      <c r="BJ22" s="40">
        <v>803400</v>
      </c>
      <c r="BK22" s="46"/>
      <c r="BL22" s="46"/>
      <c r="BM22" s="46">
        <v>150000</v>
      </c>
      <c r="BN22" s="46"/>
      <c r="BO22" s="46"/>
      <c r="BP22" s="46">
        <v>150000</v>
      </c>
      <c r="BQ22" s="46"/>
      <c r="BR22" s="40"/>
      <c r="BS22" s="46">
        <v>56159.42</v>
      </c>
      <c r="BT22" s="46"/>
      <c r="BU22" s="46"/>
      <c r="BV22" s="40">
        <v>603283.17999999993</v>
      </c>
      <c r="BW22" s="46"/>
      <c r="BX22" s="46"/>
      <c r="BY22" s="40">
        <v>443957.4</v>
      </c>
      <c r="BZ22" s="46"/>
      <c r="CA22" s="40">
        <v>2123916.8200000003</v>
      </c>
      <c r="CB22" s="40">
        <v>0</v>
      </c>
      <c r="CC22" s="40">
        <v>4177716.8200000003</v>
      </c>
      <c r="CD22" s="40">
        <v>0</v>
      </c>
      <c r="CE22" s="40">
        <v>935000</v>
      </c>
      <c r="CF22" s="46"/>
      <c r="CG22" s="40">
        <v>603283.17999999993</v>
      </c>
      <c r="CH22" s="46"/>
      <c r="CI22" s="46"/>
      <c r="CJ22" s="46"/>
      <c r="CK22" s="40">
        <v>257533.15999999992</v>
      </c>
      <c r="CL22" s="46"/>
      <c r="CM22" s="46"/>
      <c r="CN22" s="46"/>
      <c r="CO22" s="40">
        <v>1280750.02</v>
      </c>
      <c r="CP22" s="46"/>
      <c r="CQ22" s="40">
        <v>935000</v>
      </c>
      <c r="CR22" s="46"/>
      <c r="CS22" s="46"/>
      <c r="CT22" s="46"/>
      <c r="CU22" s="46"/>
      <c r="CV22" s="46"/>
      <c r="CW22" s="46"/>
      <c r="CX22" s="46"/>
      <c r="CY22" s="46"/>
      <c r="CZ22" s="40">
        <v>257533.15999999992</v>
      </c>
      <c r="DA22" s="46"/>
      <c r="DB22" s="46"/>
      <c r="DC22" s="40">
        <v>1024040.0999999999</v>
      </c>
      <c r="DD22" s="46"/>
      <c r="DE22" s="40">
        <v>168493.06000000006</v>
      </c>
      <c r="DF22" s="46"/>
      <c r="DG22" s="40">
        <v>935000</v>
      </c>
      <c r="DH22" s="46"/>
      <c r="DI22" s="46"/>
      <c r="DJ22" s="46"/>
      <c r="DK22" s="46"/>
      <c r="DL22" s="46"/>
      <c r="DM22" s="46"/>
      <c r="DN22" s="40">
        <v>1024040.0999999999</v>
      </c>
      <c r="DO22" s="46"/>
      <c r="DP22" s="46"/>
      <c r="DQ22" s="46"/>
      <c r="DR22" s="46"/>
      <c r="DS22" s="35">
        <v>804647.34999999986</v>
      </c>
      <c r="DT22" s="35">
        <v>1154392.75</v>
      </c>
      <c r="DU22" s="46"/>
      <c r="DV22" s="40">
        <v>2603635.83</v>
      </c>
      <c r="DW22" s="35">
        <v>6781352.6500000004</v>
      </c>
      <c r="DX22" s="46">
        <v>800000</v>
      </c>
      <c r="DY22" s="46"/>
      <c r="DZ22" s="46"/>
      <c r="EA22" s="46"/>
      <c r="EB22" s="35">
        <v>804647.34999999986</v>
      </c>
      <c r="EC22" s="46"/>
      <c r="ED22" s="46"/>
      <c r="EE22" s="35">
        <v>1120936.1299999999</v>
      </c>
      <c r="EF22" s="46"/>
      <c r="EG22" s="46"/>
      <c r="EH22" s="35">
        <v>483711.22</v>
      </c>
      <c r="EI22" s="46"/>
      <c r="EJ22" s="46"/>
      <c r="EK22" s="46">
        <v>700000</v>
      </c>
      <c r="EL22" s="46"/>
      <c r="EM22" s="46"/>
      <c r="EN22" s="46"/>
      <c r="EO22" s="46"/>
      <c r="EP22" s="46"/>
      <c r="EQ22" s="46"/>
      <c r="ER22" s="35">
        <v>1120936.1299999999</v>
      </c>
      <c r="ES22" s="46"/>
      <c r="ET22" s="46"/>
      <c r="EU22" s="46"/>
      <c r="EV22" s="46"/>
      <c r="EW22" s="35">
        <v>899368.32</v>
      </c>
      <c r="EX22" s="46"/>
      <c r="EY22" s="35">
        <v>921567.80999999994</v>
      </c>
      <c r="EZ22" s="46"/>
      <c r="FA22" s="46"/>
      <c r="FB22" s="46">
        <v>700000</v>
      </c>
      <c r="FC22" s="46"/>
      <c r="FD22" s="46"/>
      <c r="FE22" s="46"/>
      <c r="FF22" s="46"/>
      <c r="FG22" s="46"/>
      <c r="FH22" s="46"/>
      <c r="FI22" s="35">
        <v>899368.32</v>
      </c>
      <c r="FJ22" s="46"/>
      <c r="FK22" s="46">
        <v>-554400</v>
      </c>
      <c r="FL22" s="46"/>
      <c r="FM22" s="35">
        <v>1044968.3199999998</v>
      </c>
      <c r="FN22" s="46"/>
      <c r="FO22" s="35">
        <v>2450247.3499999996</v>
      </c>
      <c r="FP22" s="40">
        <v>9231600</v>
      </c>
      <c r="FQ22" s="40">
        <v>0</v>
      </c>
      <c r="FR22" s="35">
        <v>0</v>
      </c>
      <c r="FS22" s="40">
        <v>0</v>
      </c>
      <c r="FV22" s="42"/>
      <c r="FW22" s="42"/>
      <c r="FX22" s="42"/>
    </row>
    <row r="23" spans="1:180" x14ac:dyDescent="0.25">
      <c r="A23" s="43" t="s">
        <v>147</v>
      </c>
      <c r="B23" s="34" t="s">
        <v>148</v>
      </c>
      <c r="C23" s="35">
        <v>7500</v>
      </c>
      <c r="D23" s="35"/>
      <c r="E23" s="35">
        <v>1000</v>
      </c>
      <c r="F23" s="35">
        <v>1000</v>
      </c>
      <c r="G23" s="35"/>
      <c r="H23" s="35"/>
      <c r="I23" s="35">
        <v>0</v>
      </c>
      <c r="J23" s="35"/>
      <c r="K23" s="35"/>
      <c r="L23" s="35"/>
      <c r="M23" s="35"/>
      <c r="N23" s="35"/>
      <c r="O23" s="35">
        <v>1000</v>
      </c>
      <c r="P23" s="35"/>
      <c r="Q23" s="35"/>
      <c r="R23" s="35">
        <v>1000</v>
      </c>
      <c r="S23" s="35"/>
      <c r="T23" s="35"/>
      <c r="U23" s="35"/>
      <c r="V23" s="35"/>
      <c r="W23" s="35">
        <v>0</v>
      </c>
      <c r="X23" s="35"/>
      <c r="Y23" s="35"/>
      <c r="Z23" s="35"/>
      <c r="AA23" s="35"/>
      <c r="AB23" s="35"/>
      <c r="AC23" s="35">
        <v>1000</v>
      </c>
      <c r="AD23" s="35"/>
      <c r="AE23" s="35">
        <v>4.28</v>
      </c>
      <c r="AF23" s="35"/>
      <c r="AG23" s="35"/>
      <c r="AH23" s="35">
        <v>995.72</v>
      </c>
      <c r="AI23" s="35"/>
      <c r="AJ23" s="35"/>
      <c r="AK23" s="35">
        <v>995.72</v>
      </c>
      <c r="AL23" s="35">
        <v>0</v>
      </c>
      <c r="AM23" s="35"/>
      <c r="AN23" s="35"/>
      <c r="AO23" s="35"/>
      <c r="AP23" s="35">
        <v>4.28</v>
      </c>
      <c r="AQ23" s="35"/>
      <c r="AR23" s="35"/>
      <c r="AS23" s="35">
        <v>4.28</v>
      </c>
      <c r="AT23" s="35"/>
      <c r="AU23" s="35"/>
      <c r="AV23" s="35">
        <v>0</v>
      </c>
      <c r="AW23" s="35"/>
      <c r="AX23" s="35"/>
      <c r="AY23" s="35"/>
      <c r="AZ23" s="35"/>
      <c r="BA23" s="35"/>
      <c r="BB23" s="35">
        <v>4.28</v>
      </c>
      <c r="BC23" s="35"/>
      <c r="BD23" s="35"/>
      <c r="BE23" s="35"/>
      <c r="BF23" s="35">
        <v>4.28</v>
      </c>
      <c r="BG23" s="35"/>
      <c r="BH23" s="35">
        <v>0</v>
      </c>
      <c r="BI23" s="35"/>
      <c r="BJ23" s="35"/>
      <c r="BK23" s="35"/>
      <c r="BL23" s="35"/>
      <c r="BM23" s="35"/>
      <c r="BN23" s="35"/>
      <c r="BO23" s="35"/>
      <c r="BP23" s="35"/>
      <c r="BQ23" s="35"/>
      <c r="BR23" s="35">
        <v>4.28</v>
      </c>
      <c r="BS23" s="35"/>
      <c r="BT23" s="35"/>
      <c r="BU23" s="35"/>
      <c r="BV23" s="35">
        <v>4.28</v>
      </c>
      <c r="BW23" s="35"/>
      <c r="BX23" s="35"/>
      <c r="BY23" s="35">
        <v>0</v>
      </c>
      <c r="BZ23" s="35"/>
      <c r="CA23" s="35">
        <v>0</v>
      </c>
      <c r="CB23" s="35">
        <v>0</v>
      </c>
      <c r="CC23" s="35">
        <v>995.72</v>
      </c>
      <c r="CD23" s="35">
        <v>0</v>
      </c>
      <c r="CE23" s="35">
        <v>1000</v>
      </c>
      <c r="CF23" s="35"/>
      <c r="CG23" s="35">
        <v>4.28</v>
      </c>
      <c r="CH23" s="35"/>
      <c r="CI23" s="35"/>
      <c r="CJ23" s="35"/>
      <c r="CK23" s="35">
        <v>1004.28</v>
      </c>
      <c r="CL23" s="35"/>
      <c r="CM23" s="35"/>
      <c r="CN23" s="35"/>
      <c r="CO23" s="35">
        <v>0</v>
      </c>
      <c r="CP23" s="35"/>
      <c r="CQ23" s="35">
        <v>1000</v>
      </c>
      <c r="CR23" s="35"/>
      <c r="CS23" s="35"/>
      <c r="CT23" s="35"/>
      <c r="CU23" s="35"/>
      <c r="CV23" s="35"/>
      <c r="CW23" s="35"/>
      <c r="CX23" s="35"/>
      <c r="CY23" s="35"/>
      <c r="CZ23" s="35">
        <v>1004.28</v>
      </c>
      <c r="DA23" s="35"/>
      <c r="DB23" s="35"/>
      <c r="DC23" s="35">
        <v>2004.28</v>
      </c>
      <c r="DD23" s="35"/>
      <c r="DE23" s="35">
        <v>0</v>
      </c>
      <c r="DF23" s="35"/>
      <c r="DG23" s="35">
        <v>1500</v>
      </c>
      <c r="DH23" s="35"/>
      <c r="DI23" s="35"/>
      <c r="DJ23" s="35"/>
      <c r="DK23" s="35"/>
      <c r="DL23" s="35"/>
      <c r="DM23" s="35"/>
      <c r="DN23" s="35">
        <v>2004.28</v>
      </c>
      <c r="DO23" s="35"/>
      <c r="DP23" s="35"/>
      <c r="DQ23" s="35"/>
      <c r="DR23" s="35"/>
      <c r="DS23" s="35">
        <v>1840.3999999999996</v>
      </c>
      <c r="DT23" s="35">
        <v>1663.88</v>
      </c>
      <c r="DU23" s="35"/>
      <c r="DV23" s="35">
        <v>1663.88</v>
      </c>
      <c r="DW23" s="35">
        <v>2659.6000000000004</v>
      </c>
      <c r="DX23" s="35">
        <v>1000</v>
      </c>
      <c r="DY23" s="35"/>
      <c r="DZ23" s="35"/>
      <c r="EA23" s="35"/>
      <c r="EB23" s="35">
        <v>1840.3999999999996</v>
      </c>
      <c r="EC23" s="35"/>
      <c r="ED23" s="35"/>
      <c r="EE23" s="35">
        <v>1676.8199999999997</v>
      </c>
      <c r="EF23" s="35"/>
      <c r="EG23" s="35"/>
      <c r="EH23" s="35">
        <v>1163.58</v>
      </c>
      <c r="EI23" s="35"/>
      <c r="EJ23" s="35"/>
      <c r="EK23" s="35">
        <v>1000</v>
      </c>
      <c r="EL23" s="35"/>
      <c r="EM23" s="35"/>
      <c r="EN23" s="35"/>
      <c r="EO23" s="35"/>
      <c r="EP23" s="35"/>
      <c r="EQ23" s="35"/>
      <c r="ER23" s="35">
        <v>1676.8199999999997</v>
      </c>
      <c r="ES23" s="35"/>
      <c r="ET23" s="35"/>
      <c r="EU23" s="35"/>
      <c r="EV23" s="35"/>
      <c r="EW23" s="35">
        <v>857.38999999999965</v>
      </c>
      <c r="EX23" s="35"/>
      <c r="EY23" s="35">
        <v>1819.43</v>
      </c>
      <c r="EZ23" s="35"/>
      <c r="FA23" s="35"/>
      <c r="FB23" s="35">
        <v>1000</v>
      </c>
      <c r="FC23" s="35"/>
      <c r="FD23" s="35"/>
      <c r="FE23" s="35"/>
      <c r="FF23" s="35"/>
      <c r="FG23" s="35"/>
      <c r="FH23" s="35"/>
      <c r="FI23" s="35">
        <v>857.38999999999965</v>
      </c>
      <c r="FJ23" s="35"/>
      <c r="FK23" s="35"/>
      <c r="FL23" s="35"/>
      <c r="FM23" s="35">
        <v>1857.3899999999996</v>
      </c>
      <c r="FN23" s="35"/>
      <c r="FO23" s="35">
        <v>4840.3999999999996</v>
      </c>
      <c r="FP23" s="35">
        <v>7500</v>
      </c>
      <c r="FQ23" s="35">
        <v>0</v>
      </c>
      <c r="FR23" s="35">
        <v>0</v>
      </c>
      <c r="FS23" s="35">
        <v>0</v>
      </c>
      <c r="FV23" s="4"/>
      <c r="FW23" s="4"/>
      <c r="FX23" s="4"/>
    </row>
    <row r="24" spans="1:180" x14ac:dyDescent="0.25">
      <c r="A24" s="30" t="s">
        <v>149</v>
      </c>
      <c r="B24" s="31" t="s">
        <v>150</v>
      </c>
      <c r="C24" s="32">
        <f>C25+C26</f>
        <v>1825800</v>
      </c>
      <c r="D24" s="32">
        <f t="shared" ref="D24:BN24" si="15">D25+D26</f>
        <v>0</v>
      </c>
      <c r="E24" s="32">
        <f t="shared" si="15"/>
        <v>71000</v>
      </c>
      <c r="F24" s="32">
        <f t="shared" si="15"/>
        <v>22002.67</v>
      </c>
      <c r="G24" s="32">
        <f t="shared" si="15"/>
        <v>0</v>
      </c>
      <c r="H24" s="32">
        <f t="shared" si="15"/>
        <v>0</v>
      </c>
      <c r="I24" s="32">
        <f t="shared" si="15"/>
        <v>48997.33</v>
      </c>
      <c r="J24" s="32">
        <f t="shared" si="15"/>
        <v>0</v>
      </c>
      <c r="K24" s="32">
        <f t="shared" si="15"/>
        <v>176000</v>
      </c>
      <c r="L24" s="32">
        <f t="shared" si="15"/>
        <v>0</v>
      </c>
      <c r="M24" s="32">
        <f t="shared" si="15"/>
        <v>0</v>
      </c>
      <c r="N24" s="32">
        <f t="shared" si="15"/>
        <v>0</v>
      </c>
      <c r="O24" s="32">
        <f t="shared" si="15"/>
        <v>22002.67</v>
      </c>
      <c r="P24" s="32">
        <f t="shared" si="15"/>
        <v>0</v>
      </c>
      <c r="Q24" s="32">
        <f t="shared" si="15"/>
        <v>0</v>
      </c>
      <c r="R24" s="32">
        <f t="shared" si="15"/>
        <v>2026.56</v>
      </c>
      <c r="S24" s="32">
        <f t="shared" si="15"/>
        <v>0</v>
      </c>
      <c r="T24" s="32">
        <f t="shared" si="15"/>
        <v>0</v>
      </c>
      <c r="U24" s="32">
        <f t="shared" si="15"/>
        <v>0</v>
      </c>
      <c r="V24" s="32">
        <f t="shared" si="15"/>
        <v>0</v>
      </c>
      <c r="W24" s="32">
        <f t="shared" si="15"/>
        <v>195976.11</v>
      </c>
      <c r="X24" s="32">
        <f t="shared" si="15"/>
        <v>0</v>
      </c>
      <c r="Y24" s="32">
        <f t="shared" si="15"/>
        <v>0</v>
      </c>
      <c r="Z24" s="32">
        <f t="shared" si="15"/>
        <v>0</v>
      </c>
      <c r="AA24" s="32">
        <f t="shared" si="15"/>
        <v>0</v>
      </c>
      <c r="AB24" s="32">
        <f t="shared" si="15"/>
        <v>170000</v>
      </c>
      <c r="AC24" s="32">
        <f t="shared" si="15"/>
        <v>2026.56</v>
      </c>
      <c r="AD24" s="32">
        <f t="shared" si="15"/>
        <v>0</v>
      </c>
      <c r="AE24" s="32">
        <f t="shared" si="15"/>
        <v>2550.9200000000164</v>
      </c>
      <c r="AF24" s="32">
        <f t="shared" si="15"/>
        <v>0</v>
      </c>
      <c r="AG24" s="32">
        <f t="shared" si="15"/>
        <v>0</v>
      </c>
      <c r="AH24" s="32">
        <f t="shared" si="15"/>
        <v>169475.63999999998</v>
      </c>
      <c r="AI24" s="32">
        <f t="shared" si="15"/>
        <v>0</v>
      </c>
      <c r="AJ24" s="32">
        <f t="shared" si="15"/>
        <v>0</v>
      </c>
      <c r="AK24" s="32">
        <f t="shared" si="15"/>
        <v>414449.07999999996</v>
      </c>
      <c r="AL24" s="32">
        <f t="shared" si="15"/>
        <v>0</v>
      </c>
      <c r="AM24" s="32">
        <f t="shared" si="15"/>
        <v>0</v>
      </c>
      <c r="AN24" s="32">
        <f t="shared" si="15"/>
        <v>0</v>
      </c>
      <c r="AO24" s="32">
        <f t="shared" si="15"/>
        <v>180000</v>
      </c>
      <c r="AP24" s="32">
        <f t="shared" si="15"/>
        <v>2550.9200000000164</v>
      </c>
      <c r="AQ24" s="32">
        <f t="shared" si="15"/>
        <v>0</v>
      </c>
      <c r="AR24" s="32">
        <f t="shared" si="15"/>
        <v>0</v>
      </c>
      <c r="AS24" s="32">
        <f t="shared" si="15"/>
        <v>152338.52000000002</v>
      </c>
      <c r="AT24" s="32">
        <f t="shared" si="15"/>
        <v>0</v>
      </c>
      <c r="AU24" s="32">
        <f t="shared" si="15"/>
        <v>0</v>
      </c>
      <c r="AV24" s="32">
        <f t="shared" si="15"/>
        <v>30212.399999999998</v>
      </c>
      <c r="AW24" s="32">
        <f t="shared" si="15"/>
        <v>0</v>
      </c>
      <c r="AX24" s="32">
        <f t="shared" si="15"/>
        <v>0</v>
      </c>
      <c r="AY24" s="32">
        <f t="shared" si="15"/>
        <v>0</v>
      </c>
      <c r="AZ24" s="32">
        <f t="shared" si="15"/>
        <v>170000</v>
      </c>
      <c r="BA24" s="32">
        <f t="shared" si="15"/>
        <v>0</v>
      </c>
      <c r="BB24" s="32">
        <f t="shared" si="15"/>
        <v>152338.52000000002</v>
      </c>
      <c r="BC24" s="32">
        <f t="shared" si="15"/>
        <v>0</v>
      </c>
      <c r="BD24" s="32">
        <f t="shared" si="15"/>
        <v>0</v>
      </c>
      <c r="BE24" s="32">
        <f t="shared" si="15"/>
        <v>0</v>
      </c>
      <c r="BF24" s="32">
        <f t="shared" si="15"/>
        <v>170712.87000000002</v>
      </c>
      <c r="BG24" s="32">
        <f t="shared" si="15"/>
        <v>0</v>
      </c>
      <c r="BH24" s="32">
        <f t="shared" si="15"/>
        <v>151625.65</v>
      </c>
      <c r="BI24" s="32">
        <f t="shared" si="15"/>
        <v>0</v>
      </c>
      <c r="BJ24" s="32">
        <f t="shared" si="15"/>
        <v>0</v>
      </c>
      <c r="BK24" s="32">
        <f t="shared" si="15"/>
        <v>0</v>
      </c>
      <c r="BL24" s="32">
        <f t="shared" si="15"/>
        <v>0</v>
      </c>
      <c r="BM24" s="32">
        <f t="shared" si="15"/>
        <v>180000</v>
      </c>
      <c r="BN24" s="32">
        <f t="shared" si="15"/>
        <v>0</v>
      </c>
      <c r="BO24" s="32">
        <f t="shared" ref="BO24:DZ24" si="16">BO25+BO26</f>
        <v>0</v>
      </c>
      <c r="BP24" s="32">
        <f t="shared" si="16"/>
        <v>0</v>
      </c>
      <c r="BQ24" s="32">
        <f t="shared" si="16"/>
        <v>0</v>
      </c>
      <c r="BR24" s="32">
        <f t="shared" si="16"/>
        <v>170712.87000000002</v>
      </c>
      <c r="BS24" s="32">
        <f t="shared" si="16"/>
        <v>0</v>
      </c>
      <c r="BT24" s="32">
        <f t="shared" si="16"/>
        <v>0</v>
      </c>
      <c r="BU24" s="32">
        <f t="shared" si="16"/>
        <v>0</v>
      </c>
      <c r="BV24" s="32">
        <f t="shared" si="16"/>
        <v>37370.069999999971</v>
      </c>
      <c r="BW24" s="32">
        <f t="shared" si="16"/>
        <v>0</v>
      </c>
      <c r="BX24" s="32">
        <f t="shared" si="16"/>
        <v>0</v>
      </c>
      <c r="BY24" s="32">
        <f t="shared" si="16"/>
        <v>313342.80000000005</v>
      </c>
      <c r="BZ24" s="32">
        <f t="shared" si="16"/>
        <v>0</v>
      </c>
      <c r="CA24" s="32">
        <f t="shared" si="16"/>
        <v>495180.85</v>
      </c>
      <c r="CB24" s="32">
        <f t="shared" si="16"/>
        <v>0</v>
      </c>
      <c r="CC24" s="32">
        <f t="shared" si="16"/>
        <v>909629.92999999993</v>
      </c>
      <c r="CD24" s="32">
        <f t="shared" si="16"/>
        <v>0</v>
      </c>
      <c r="CE24" s="32">
        <f t="shared" si="16"/>
        <v>170000</v>
      </c>
      <c r="CF24" s="32">
        <f t="shared" si="16"/>
        <v>0</v>
      </c>
      <c r="CG24" s="32">
        <f t="shared" si="16"/>
        <v>37370.069999999971</v>
      </c>
      <c r="CH24" s="32">
        <f t="shared" si="16"/>
        <v>0</v>
      </c>
      <c r="CI24" s="32">
        <f t="shared" si="16"/>
        <v>0</v>
      </c>
      <c r="CJ24" s="32">
        <f t="shared" si="16"/>
        <v>0</v>
      </c>
      <c r="CK24" s="32">
        <f t="shared" si="16"/>
        <v>170237.24999999997</v>
      </c>
      <c r="CL24" s="32">
        <f t="shared" si="16"/>
        <v>0</v>
      </c>
      <c r="CM24" s="32">
        <f t="shared" si="16"/>
        <v>0</v>
      </c>
      <c r="CN24" s="32">
        <f t="shared" si="16"/>
        <v>0</v>
      </c>
      <c r="CO24" s="32">
        <f t="shared" si="16"/>
        <v>37132.820000000007</v>
      </c>
      <c r="CP24" s="32">
        <f t="shared" si="16"/>
        <v>0</v>
      </c>
      <c r="CQ24" s="32">
        <f t="shared" si="16"/>
        <v>170000</v>
      </c>
      <c r="CR24" s="32">
        <f t="shared" si="16"/>
        <v>0</v>
      </c>
      <c r="CS24" s="32">
        <f t="shared" si="16"/>
        <v>0</v>
      </c>
      <c r="CT24" s="32">
        <f t="shared" si="16"/>
        <v>0</v>
      </c>
      <c r="CU24" s="32">
        <f t="shared" si="16"/>
        <v>0</v>
      </c>
      <c r="CV24" s="32">
        <f t="shared" si="16"/>
        <v>0</v>
      </c>
      <c r="CW24" s="32">
        <f t="shared" si="16"/>
        <v>0</v>
      </c>
      <c r="CX24" s="32">
        <f t="shared" si="16"/>
        <v>0</v>
      </c>
      <c r="CY24" s="32">
        <f t="shared" si="16"/>
        <v>0</v>
      </c>
      <c r="CZ24" s="32">
        <f t="shared" si="16"/>
        <v>170237.24999999997</v>
      </c>
      <c r="DA24" s="32">
        <f t="shared" si="16"/>
        <v>0</v>
      </c>
      <c r="DB24" s="32">
        <f t="shared" si="16"/>
        <v>0</v>
      </c>
      <c r="DC24" s="32">
        <f t="shared" si="16"/>
        <v>152359.61999999997</v>
      </c>
      <c r="DD24" s="32">
        <f t="shared" si="16"/>
        <v>0</v>
      </c>
      <c r="DE24" s="32">
        <f t="shared" si="16"/>
        <v>187877.63</v>
      </c>
      <c r="DF24" s="32">
        <f t="shared" si="16"/>
        <v>0</v>
      </c>
      <c r="DG24" s="32">
        <f t="shared" si="16"/>
        <v>170000</v>
      </c>
      <c r="DH24" s="32">
        <f t="shared" si="16"/>
        <v>0</v>
      </c>
      <c r="DI24" s="32">
        <f t="shared" si="16"/>
        <v>0</v>
      </c>
      <c r="DJ24" s="32">
        <f t="shared" si="16"/>
        <v>0</v>
      </c>
      <c r="DK24" s="32">
        <f t="shared" si="16"/>
        <v>0</v>
      </c>
      <c r="DL24" s="32">
        <f t="shared" si="16"/>
        <v>0</v>
      </c>
      <c r="DM24" s="32">
        <f t="shared" si="16"/>
        <v>0</v>
      </c>
      <c r="DN24" s="32">
        <f t="shared" si="16"/>
        <v>152359.61999999997</v>
      </c>
      <c r="DO24" s="32">
        <f t="shared" si="16"/>
        <v>0</v>
      </c>
      <c r="DP24" s="32">
        <f t="shared" si="16"/>
        <v>0</v>
      </c>
      <c r="DQ24" s="32">
        <f t="shared" si="16"/>
        <v>0</v>
      </c>
      <c r="DR24" s="32">
        <f t="shared" si="16"/>
        <v>0</v>
      </c>
      <c r="DS24" s="32">
        <f t="shared" si="16"/>
        <v>25297.119999999999</v>
      </c>
      <c r="DT24" s="32">
        <f t="shared" si="16"/>
        <v>297062.49999999994</v>
      </c>
      <c r="DU24" s="32">
        <f t="shared" si="16"/>
        <v>0</v>
      </c>
      <c r="DV24" s="32">
        <f t="shared" si="16"/>
        <v>522072.94999999995</v>
      </c>
      <c r="DW24" s="32">
        <f t="shared" si="16"/>
        <v>1431702.8800000001</v>
      </c>
      <c r="DX24" s="32">
        <f t="shared" si="16"/>
        <v>100000</v>
      </c>
      <c r="DY24" s="32">
        <f t="shared" si="16"/>
        <v>0</v>
      </c>
      <c r="DZ24" s="32">
        <f t="shared" si="16"/>
        <v>0</v>
      </c>
      <c r="EA24" s="32">
        <f t="shared" ref="EA24:FR24" si="17">EA25+EA26</f>
        <v>0</v>
      </c>
      <c r="EB24" s="32">
        <f t="shared" si="17"/>
        <v>25297.119999999999</v>
      </c>
      <c r="EC24" s="32">
        <f t="shared" si="17"/>
        <v>0</v>
      </c>
      <c r="ED24" s="32">
        <f t="shared" si="17"/>
        <v>0</v>
      </c>
      <c r="EE24" s="32">
        <f t="shared" si="17"/>
        <v>7772.8800000000028</v>
      </c>
      <c r="EF24" s="32">
        <f t="shared" si="17"/>
        <v>0</v>
      </c>
      <c r="EG24" s="32">
        <f t="shared" si="17"/>
        <v>0</v>
      </c>
      <c r="EH24" s="32">
        <f t="shared" si="17"/>
        <v>117524.24</v>
      </c>
      <c r="EI24" s="32">
        <f t="shared" si="17"/>
        <v>0</v>
      </c>
      <c r="EJ24" s="32">
        <f t="shared" si="17"/>
        <v>0</v>
      </c>
      <c r="EK24" s="32">
        <f t="shared" si="17"/>
        <v>135000</v>
      </c>
      <c r="EL24" s="32">
        <f t="shared" si="17"/>
        <v>0</v>
      </c>
      <c r="EM24" s="32">
        <f t="shared" si="17"/>
        <v>0</v>
      </c>
      <c r="EN24" s="32">
        <f t="shared" si="17"/>
        <v>0</v>
      </c>
      <c r="EO24" s="32">
        <f t="shared" si="17"/>
        <v>0</v>
      </c>
      <c r="EP24" s="32">
        <f t="shared" si="17"/>
        <v>0</v>
      </c>
      <c r="EQ24" s="32">
        <f t="shared" si="17"/>
        <v>0</v>
      </c>
      <c r="ER24" s="32">
        <f t="shared" si="17"/>
        <v>7772.8800000000028</v>
      </c>
      <c r="ES24" s="32">
        <f t="shared" si="17"/>
        <v>0</v>
      </c>
      <c r="ET24" s="32">
        <f t="shared" si="17"/>
        <v>0</v>
      </c>
      <c r="EU24" s="32">
        <f t="shared" si="17"/>
        <v>0</v>
      </c>
      <c r="EV24" s="32">
        <f t="shared" si="17"/>
        <v>0</v>
      </c>
      <c r="EW24" s="32">
        <f t="shared" si="17"/>
        <v>7201.630000000001</v>
      </c>
      <c r="EX24" s="32">
        <f t="shared" si="17"/>
        <v>0</v>
      </c>
      <c r="EY24" s="32">
        <f t="shared" si="17"/>
        <v>135571.25</v>
      </c>
      <c r="EZ24" s="32">
        <f t="shared" si="17"/>
        <v>0</v>
      </c>
      <c r="FA24" s="32">
        <f t="shared" si="17"/>
        <v>0</v>
      </c>
      <c r="FB24" s="32">
        <f t="shared" si="17"/>
        <v>135000</v>
      </c>
      <c r="FC24" s="32">
        <f t="shared" si="17"/>
        <v>0</v>
      </c>
      <c r="FD24" s="32">
        <f t="shared" si="17"/>
        <v>0</v>
      </c>
      <c r="FE24" s="32">
        <f t="shared" si="17"/>
        <v>0</v>
      </c>
      <c r="FF24" s="32">
        <f t="shared" si="17"/>
        <v>0</v>
      </c>
      <c r="FG24" s="32">
        <f t="shared" si="17"/>
        <v>0</v>
      </c>
      <c r="FH24" s="32">
        <f t="shared" si="17"/>
        <v>0</v>
      </c>
      <c r="FI24" s="32">
        <f t="shared" si="17"/>
        <v>7201.630000000001</v>
      </c>
      <c r="FJ24" s="32">
        <f t="shared" si="17"/>
        <v>0</v>
      </c>
      <c r="FK24" s="32">
        <f t="shared" si="17"/>
        <v>-1200</v>
      </c>
      <c r="FL24" s="32">
        <f t="shared" si="17"/>
        <v>0</v>
      </c>
      <c r="FM24" s="32">
        <f t="shared" si="17"/>
        <v>141001.63</v>
      </c>
      <c r="FN24" s="32">
        <f t="shared" si="17"/>
        <v>0</v>
      </c>
      <c r="FO24" s="32">
        <f t="shared" si="17"/>
        <v>394097.12</v>
      </c>
      <c r="FP24" s="32">
        <f t="shared" si="17"/>
        <v>1825800</v>
      </c>
      <c r="FQ24" s="32">
        <f t="shared" si="17"/>
        <v>0</v>
      </c>
      <c r="FR24" s="32">
        <f t="shared" si="17"/>
        <v>0</v>
      </c>
      <c r="FS24" s="32">
        <v>0</v>
      </c>
      <c r="FV24" s="4"/>
      <c r="FW24" s="4"/>
      <c r="FX24" s="4"/>
    </row>
    <row r="25" spans="1:180" x14ac:dyDescent="0.25">
      <c r="A25" s="48"/>
      <c r="B25" s="34" t="s">
        <v>151</v>
      </c>
      <c r="C25" s="49">
        <v>1549800</v>
      </c>
      <c r="D25" s="35"/>
      <c r="E25" s="35">
        <v>50000</v>
      </c>
      <c r="F25" s="35">
        <v>1002.6699999999983</v>
      </c>
      <c r="G25" s="35"/>
      <c r="H25" s="35"/>
      <c r="I25" s="35">
        <v>48997.33</v>
      </c>
      <c r="J25" s="35"/>
      <c r="K25" s="35">
        <v>154000</v>
      </c>
      <c r="L25" s="35"/>
      <c r="M25" s="35"/>
      <c r="N25" s="35"/>
      <c r="O25" s="35">
        <v>1002.6699999999983</v>
      </c>
      <c r="P25" s="35"/>
      <c r="Q25" s="35"/>
      <c r="R25" s="35">
        <v>1886.01</v>
      </c>
      <c r="S25" s="35"/>
      <c r="T25" s="35"/>
      <c r="U25" s="35"/>
      <c r="V25" s="35"/>
      <c r="W25" s="35">
        <v>153116.65999999997</v>
      </c>
      <c r="X25" s="35"/>
      <c r="Y25" s="35"/>
      <c r="Z25" s="35"/>
      <c r="AA25" s="35"/>
      <c r="AB25" s="35">
        <v>147000</v>
      </c>
      <c r="AC25" s="35">
        <v>1886.01</v>
      </c>
      <c r="AD25" s="35"/>
      <c r="AE25" s="35">
        <v>1894.0200000000186</v>
      </c>
      <c r="AF25" s="35"/>
      <c r="AG25" s="35"/>
      <c r="AH25" s="35">
        <v>146991.99</v>
      </c>
      <c r="AI25" s="35"/>
      <c r="AJ25" s="35"/>
      <c r="AK25" s="35">
        <v>349105.98</v>
      </c>
      <c r="AL25" s="35">
        <v>0</v>
      </c>
      <c r="AM25" s="35"/>
      <c r="AN25" s="35"/>
      <c r="AO25" s="35">
        <v>150000</v>
      </c>
      <c r="AP25" s="35">
        <v>1894.0200000000186</v>
      </c>
      <c r="AQ25" s="35"/>
      <c r="AR25" s="35"/>
      <c r="AS25" s="35">
        <v>151894.02000000002</v>
      </c>
      <c r="AT25" s="35"/>
      <c r="AU25" s="35"/>
      <c r="AV25" s="35">
        <v>0</v>
      </c>
      <c r="AW25" s="35"/>
      <c r="AX25" s="35"/>
      <c r="AY25" s="35"/>
      <c r="AZ25" s="35">
        <v>150000</v>
      </c>
      <c r="BA25" s="35"/>
      <c r="BB25" s="35">
        <v>151894.02000000002</v>
      </c>
      <c r="BC25" s="35"/>
      <c r="BD25" s="35"/>
      <c r="BE25" s="35"/>
      <c r="BF25" s="35">
        <v>150268.37000000002</v>
      </c>
      <c r="BG25" s="35"/>
      <c r="BH25" s="35">
        <v>151625.65</v>
      </c>
      <c r="BI25" s="35"/>
      <c r="BJ25" s="35"/>
      <c r="BK25" s="35"/>
      <c r="BL25" s="35"/>
      <c r="BM25" s="35">
        <v>150000</v>
      </c>
      <c r="BN25" s="35"/>
      <c r="BO25" s="35"/>
      <c r="BP25" s="35"/>
      <c r="BQ25" s="35"/>
      <c r="BR25" s="35">
        <v>150268.37000000002</v>
      </c>
      <c r="BS25" s="35"/>
      <c r="BT25" s="35"/>
      <c r="BU25" s="35"/>
      <c r="BV25" s="35">
        <v>37244.27999999997</v>
      </c>
      <c r="BW25" s="35"/>
      <c r="BX25" s="35"/>
      <c r="BY25" s="35">
        <v>263024.09000000003</v>
      </c>
      <c r="BZ25" s="35"/>
      <c r="CA25" s="35">
        <v>414649.74</v>
      </c>
      <c r="CB25" s="35">
        <v>0</v>
      </c>
      <c r="CC25" s="35">
        <v>763755.72</v>
      </c>
      <c r="CD25" s="35">
        <v>0</v>
      </c>
      <c r="CE25" s="35">
        <v>150000</v>
      </c>
      <c r="CF25" s="35"/>
      <c r="CG25" s="35">
        <v>37244.27999999997</v>
      </c>
      <c r="CH25" s="35"/>
      <c r="CI25" s="35"/>
      <c r="CJ25" s="35"/>
      <c r="CK25" s="35">
        <v>150111.45999999996</v>
      </c>
      <c r="CL25" s="35"/>
      <c r="CM25" s="35"/>
      <c r="CN25" s="35"/>
      <c r="CO25" s="35">
        <v>37132.820000000007</v>
      </c>
      <c r="CP25" s="35"/>
      <c r="CQ25" s="35">
        <v>150000</v>
      </c>
      <c r="CR25" s="35"/>
      <c r="CS25" s="35"/>
      <c r="CT25" s="35"/>
      <c r="CU25" s="35"/>
      <c r="CV25" s="35"/>
      <c r="CW25" s="35"/>
      <c r="CX25" s="35"/>
      <c r="CY25" s="35"/>
      <c r="CZ25" s="35">
        <v>150111.45999999996</v>
      </c>
      <c r="DA25" s="35"/>
      <c r="DB25" s="35"/>
      <c r="DC25" s="35">
        <v>151580.20999999996</v>
      </c>
      <c r="DD25" s="35"/>
      <c r="DE25" s="35">
        <v>148531.25</v>
      </c>
      <c r="DF25" s="35"/>
      <c r="DG25" s="35">
        <v>150000</v>
      </c>
      <c r="DH25" s="35"/>
      <c r="DI25" s="35"/>
      <c r="DJ25" s="35"/>
      <c r="DK25" s="35"/>
      <c r="DL25" s="35"/>
      <c r="DM25" s="35"/>
      <c r="DN25" s="35">
        <v>151580.20999999996</v>
      </c>
      <c r="DO25" s="35"/>
      <c r="DP25" s="35"/>
      <c r="DQ25" s="35"/>
      <c r="DR25" s="35"/>
      <c r="DS25" s="35">
        <v>4517.71</v>
      </c>
      <c r="DT25" s="35">
        <v>297062.49999999994</v>
      </c>
      <c r="DU25" s="35"/>
      <c r="DV25" s="35">
        <v>482726.56999999995</v>
      </c>
      <c r="DW25" s="35">
        <v>1246482.29</v>
      </c>
      <c r="DX25" s="35">
        <v>80000</v>
      </c>
      <c r="DY25" s="35"/>
      <c r="DZ25" s="35"/>
      <c r="EA25" s="35"/>
      <c r="EB25" s="35">
        <v>4517.71</v>
      </c>
      <c r="EC25" s="35"/>
      <c r="ED25" s="35"/>
      <c r="EE25" s="35">
        <v>7157.6900000000023</v>
      </c>
      <c r="EF25" s="35"/>
      <c r="EG25" s="35"/>
      <c r="EH25" s="35">
        <v>77360.02</v>
      </c>
      <c r="EI25" s="35"/>
      <c r="EJ25" s="35"/>
      <c r="EK25" s="35">
        <v>110000</v>
      </c>
      <c r="EL25" s="35"/>
      <c r="EM25" s="35"/>
      <c r="EN25" s="35"/>
      <c r="EO25" s="35"/>
      <c r="EP25" s="35"/>
      <c r="EQ25" s="35"/>
      <c r="ER25" s="35">
        <v>7157.6900000000023</v>
      </c>
      <c r="ES25" s="35"/>
      <c r="ET25" s="35"/>
      <c r="EU25" s="35"/>
      <c r="EV25" s="35"/>
      <c r="EW25" s="35">
        <v>2664.8600000000006</v>
      </c>
      <c r="EX25" s="35"/>
      <c r="EY25" s="35">
        <v>114492.83</v>
      </c>
      <c r="EZ25" s="35"/>
      <c r="FA25" s="35"/>
      <c r="FB25" s="35">
        <v>110000</v>
      </c>
      <c r="FC25" s="35"/>
      <c r="FD25" s="35"/>
      <c r="FE25" s="35"/>
      <c r="FF25" s="35"/>
      <c r="FG25" s="35"/>
      <c r="FH25" s="35"/>
      <c r="FI25" s="35">
        <v>2664.8600000000006</v>
      </c>
      <c r="FJ25" s="35"/>
      <c r="FK25" s="35">
        <v>-1200</v>
      </c>
      <c r="FL25" s="35"/>
      <c r="FM25" s="35">
        <v>111464.86</v>
      </c>
      <c r="FN25" s="35"/>
      <c r="FO25" s="35">
        <v>303317.71000000002</v>
      </c>
      <c r="FP25" s="35">
        <v>1549800</v>
      </c>
      <c r="FQ25" s="35">
        <v>0</v>
      </c>
      <c r="FR25" s="35">
        <v>0</v>
      </c>
      <c r="FS25" s="35">
        <v>0</v>
      </c>
      <c r="FV25" s="4"/>
      <c r="FW25" s="4"/>
      <c r="FX25" s="4"/>
    </row>
    <row r="26" spans="1:180" x14ac:dyDescent="0.25">
      <c r="A26" s="43"/>
      <c r="B26" s="34" t="s">
        <v>152</v>
      </c>
      <c r="C26" s="35">
        <v>276000</v>
      </c>
      <c r="D26" s="35"/>
      <c r="E26" s="35">
        <v>21000</v>
      </c>
      <c r="F26" s="35">
        <v>21000</v>
      </c>
      <c r="G26" s="35"/>
      <c r="H26" s="35"/>
      <c r="I26" s="35">
        <v>0</v>
      </c>
      <c r="J26" s="35"/>
      <c r="K26" s="35">
        <v>22000</v>
      </c>
      <c r="L26" s="35"/>
      <c r="M26" s="35"/>
      <c r="N26" s="35"/>
      <c r="O26" s="35">
        <v>21000</v>
      </c>
      <c r="P26" s="35"/>
      <c r="Q26" s="35"/>
      <c r="R26" s="35">
        <v>140.55000000000001</v>
      </c>
      <c r="S26" s="35"/>
      <c r="T26" s="35"/>
      <c r="U26" s="35"/>
      <c r="V26" s="35"/>
      <c r="W26" s="35">
        <v>42859.45</v>
      </c>
      <c r="X26" s="35"/>
      <c r="Y26" s="35"/>
      <c r="Z26" s="35"/>
      <c r="AA26" s="35"/>
      <c r="AB26" s="35">
        <v>23000</v>
      </c>
      <c r="AC26" s="35">
        <v>140.55000000000001</v>
      </c>
      <c r="AD26" s="35"/>
      <c r="AE26" s="35">
        <v>656.89999999999782</v>
      </c>
      <c r="AF26" s="35"/>
      <c r="AG26" s="35"/>
      <c r="AH26" s="35">
        <v>22483.65</v>
      </c>
      <c r="AI26" s="35"/>
      <c r="AJ26" s="35"/>
      <c r="AK26" s="35">
        <v>65343.1</v>
      </c>
      <c r="AL26" s="35">
        <v>0</v>
      </c>
      <c r="AM26" s="35"/>
      <c r="AN26" s="35"/>
      <c r="AO26" s="35">
        <v>30000</v>
      </c>
      <c r="AP26" s="35">
        <v>656.89999999999782</v>
      </c>
      <c r="AQ26" s="35"/>
      <c r="AR26" s="35"/>
      <c r="AS26" s="35">
        <v>444.5</v>
      </c>
      <c r="AT26" s="35"/>
      <c r="AU26" s="35"/>
      <c r="AV26" s="35">
        <v>30212.399999999998</v>
      </c>
      <c r="AW26" s="35"/>
      <c r="AX26" s="35"/>
      <c r="AY26" s="35"/>
      <c r="AZ26" s="35">
        <v>20000</v>
      </c>
      <c r="BA26" s="35"/>
      <c r="BB26" s="35">
        <v>444.5</v>
      </c>
      <c r="BC26" s="35"/>
      <c r="BD26" s="35"/>
      <c r="BE26" s="35"/>
      <c r="BF26" s="35">
        <v>20444.5</v>
      </c>
      <c r="BG26" s="35"/>
      <c r="BH26" s="35">
        <v>0</v>
      </c>
      <c r="BI26" s="35"/>
      <c r="BJ26" s="35"/>
      <c r="BK26" s="35"/>
      <c r="BL26" s="35"/>
      <c r="BM26" s="35">
        <v>30000</v>
      </c>
      <c r="BN26" s="35"/>
      <c r="BO26" s="35"/>
      <c r="BP26" s="35"/>
      <c r="BQ26" s="35"/>
      <c r="BR26" s="35">
        <v>20444.5</v>
      </c>
      <c r="BS26" s="35"/>
      <c r="BT26" s="35"/>
      <c r="BU26" s="35"/>
      <c r="BV26" s="35">
        <v>125.79</v>
      </c>
      <c r="BW26" s="35"/>
      <c r="BX26" s="35"/>
      <c r="BY26" s="35">
        <v>50318.71</v>
      </c>
      <c r="BZ26" s="35"/>
      <c r="CA26" s="35">
        <v>80531.11</v>
      </c>
      <c r="CB26" s="35">
        <v>0</v>
      </c>
      <c r="CC26" s="35">
        <v>145874.21</v>
      </c>
      <c r="CD26" s="35">
        <v>0</v>
      </c>
      <c r="CE26" s="35">
        <v>20000</v>
      </c>
      <c r="CF26" s="35"/>
      <c r="CG26" s="35">
        <v>125.79</v>
      </c>
      <c r="CH26" s="35"/>
      <c r="CI26" s="35"/>
      <c r="CJ26" s="35"/>
      <c r="CK26" s="35">
        <v>20125.79</v>
      </c>
      <c r="CL26" s="35"/>
      <c r="CM26" s="35"/>
      <c r="CN26" s="35"/>
      <c r="CO26" s="35">
        <v>0</v>
      </c>
      <c r="CP26" s="35"/>
      <c r="CQ26" s="35">
        <v>20000</v>
      </c>
      <c r="CR26" s="35"/>
      <c r="CS26" s="35"/>
      <c r="CT26" s="35"/>
      <c r="CU26" s="35"/>
      <c r="CV26" s="35"/>
      <c r="CW26" s="35"/>
      <c r="CX26" s="35"/>
      <c r="CY26" s="35"/>
      <c r="CZ26" s="35">
        <v>20125.79</v>
      </c>
      <c r="DA26" s="35"/>
      <c r="DB26" s="35"/>
      <c r="DC26" s="35">
        <v>779.41</v>
      </c>
      <c r="DD26" s="35"/>
      <c r="DE26" s="35">
        <v>39346.379999999997</v>
      </c>
      <c r="DF26" s="35"/>
      <c r="DG26" s="35">
        <v>20000</v>
      </c>
      <c r="DH26" s="35"/>
      <c r="DI26" s="35"/>
      <c r="DJ26" s="35"/>
      <c r="DK26" s="35"/>
      <c r="DL26" s="35"/>
      <c r="DM26" s="35"/>
      <c r="DN26" s="35">
        <v>779.41</v>
      </c>
      <c r="DO26" s="35"/>
      <c r="DP26" s="35"/>
      <c r="DQ26" s="35"/>
      <c r="DR26" s="35"/>
      <c r="DS26" s="35">
        <v>20779.41</v>
      </c>
      <c r="DT26" s="35">
        <v>0</v>
      </c>
      <c r="DU26" s="35"/>
      <c r="DV26" s="35">
        <v>39346.379999999997</v>
      </c>
      <c r="DW26" s="35">
        <v>185220.59</v>
      </c>
      <c r="DX26" s="35">
        <v>20000</v>
      </c>
      <c r="DY26" s="35"/>
      <c r="DZ26" s="35"/>
      <c r="EA26" s="35"/>
      <c r="EB26" s="35">
        <v>20779.41</v>
      </c>
      <c r="EC26" s="35"/>
      <c r="ED26" s="35"/>
      <c r="EE26" s="35">
        <v>615.19000000000005</v>
      </c>
      <c r="EF26" s="35"/>
      <c r="EG26" s="35"/>
      <c r="EH26" s="35">
        <v>40164.22</v>
      </c>
      <c r="EI26" s="35"/>
      <c r="EJ26" s="35"/>
      <c r="EK26" s="35">
        <v>25000</v>
      </c>
      <c r="EL26" s="35"/>
      <c r="EM26" s="35"/>
      <c r="EN26" s="35"/>
      <c r="EO26" s="35"/>
      <c r="EP26" s="35"/>
      <c r="EQ26" s="35"/>
      <c r="ER26" s="35">
        <v>615.19000000000005</v>
      </c>
      <c r="ES26" s="35"/>
      <c r="ET26" s="35"/>
      <c r="EU26" s="35"/>
      <c r="EV26" s="35"/>
      <c r="EW26" s="35">
        <v>4536.7700000000004</v>
      </c>
      <c r="EX26" s="35"/>
      <c r="EY26" s="35">
        <v>21078.42</v>
      </c>
      <c r="EZ26" s="35"/>
      <c r="FA26" s="35"/>
      <c r="FB26" s="35">
        <v>25000</v>
      </c>
      <c r="FC26" s="35"/>
      <c r="FD26" s="35"/>
      <c r="FE26" s="35"/>
      <c r="FF26" s="35"/>
      <c r="FG26" s="35"/>
      <c r="FH26" s="35"/>
      <c r="FI26" s="35">
        <v>4536.7700000000004</v>
      </c>
      <c r="FJ26" s="35"/>
      <c r="FK26" s="35"/>
      <c r="FL26" s="35"/>
      <c r="FM26" s="35">
        <v>29536.77</v>
      </c>
      <c r="FN26" s="35"/>
      <c r="FO26" s="35">
        <v>90779.41</v>
      </c>
      <c r="FP26" s="35">
        <v>276000</v>
      </c>
      <c r="FQ26" s="35">
        <v>0</v>
      </c>
      <c r="FR26" s="35">
        <v>0</v>
      </c>
      <c r="FS26" s="35">
        <v>0</v>
      </c>
      <c r="FV26" s="4"/>
      <c r="FW26" s="4"/>
      <c r="FX26" s="4"/>
    </row>
    <row r="27" spans="1:180" ht="22.5" x14ac:dyDescent="0.25">
      <c r="A27" s="43" t="s">
        <v>153</v>
      </c>
      <c r="B27" s="34" t="s">
        <v>154</v>
      </c>
      <c r="C27" s="49">
        <v>229010</v>
      </c>
      <c r="D27" s="49"/>
      <c r="E27" s="49">
        <v>24000</v>
      </c>
      <c r="F27" s="35">
        <v>24000</v>
      </c>
      <c r="G27" s="49"/>
      <c r="H27" s="49"/>
      <c r="I27" s="35">
        <v>0</v>
      </c>
      <c r="J27" s="49"/>
      <c r="K27" s="49">
        <v>20000</v>
      </c>
      <c r="L27" s="49"/>
      <c r="M27" s="49"/>
      <c r="N27" s="49"/>
      <c r="O27" s="35">
        <v>24000</v>
      </c>
      <c r="P27" s="49"/>
      <c r="Q27" s="49"/>
      <c r="R27" s="35">
        <v>44000</v>
      </c>
      <c r="S27" s="49"/>
      <c r="T27" s="49"/>
      <c r="U27" s="49"/>
      <c r="V27" s="49"/>
      <c r="W27" s="35">
        <v>0</v>
      </c>
      <c r="X27" s="49"/>
      <c r="Y27" s="49"/>
      <c r="Z27" s="49">
        <v>20000</v>
      </c>
      <c r="AA27" s="49"/>
      <c r="AB27" s="49"/>
      <c r="AC27" s="35">
        <v>44000</v>
      </c>
      <c r="AD27" s="49"/>
      <c r="AE27" s="35">
        <v>848.01000000000204</v>
      </c>
      <c r="AF27" s="49"/>
      <c r="AG27" s="49"/>
      <c r="AH27" s="35">
        <v>63151.99</v>
      </c>
      <c r="AI27" s="49"/>
      <c r="AJ27" s="49"/>
      <c r="AK27" s="35">
        <v>63151.99</v>
      </c>
      <c r="AL27" s="35">
        <v>0</v>
      </c>
      <c r="AM27" s="35">
        <v>20000</v>
      </c>
      <c r="AN27" s="49"/>
      <c r="AO27" s="49"/>
      <c r="AP27" s="35">
        <v>848.01000000000204</v>
      </c>
      <c r="AQ27" s="49"/>
      <c r="AR27" s="49"/>
      <c r="AS27" s="35">
        <v>98.07</v>
      </c>
      <c r="AT27" s="49"/>
      <c r="AU27" s="49"/>
      <c r="AV27" s="35">
        <v>20749.940000000002</v>
      </c>
      <c r="AW27" s="49"/>
      <c r="AX27" s="35">
        <v>20000</v>
      </c>
      <c r="AY27" s="49"/>
      <c r="AZ27" s="49"/>
      <c r="BA27" s="49"/>
      <c r="BB27" s="35">
        <v>98.07</v>
      </c>
      <c r="BC27" s="49"/>
      <c r="BD27" s="49"/>
      <c r="BE27" s="49"/>
      <c r="BF27" s="35">
        <v>250.3</v>
      </c>
      <c r="BG27" s="49"/>
      <c r="BH27" s="35">
        <v>19847.77</v>
      </c>
      <c r="BI27" s="49"/>
      <c r="BJ27" s="35">
        <v>16000</v>
      </c>
      <c r="BK27" s="49"/>
      <c r="BL27" s="49"/>
      <c r="BM27" s="49"/>
      <c r="BN27" s="49"/>
      <c r="BO27" s="49"/>
      <c r="BP27" s="49"/>
      <c r="BQ27" s="49"/>
      <c r="BR27" s="35">
        <v>250.3</v>
      </c>
      <c r="BS27" s="49"/>
      <c r="BT27" s="49"/>
      <c r="BU27" s="49"/>
      <c r="BV27" s="35">
        <v>11.22</v>
      </c>
      <c r="BW27" s="49"/>
      <c r="BX27" s="49"/>
      <c r="BY27" s="35">
        <v>16239.08</v>
      </c>
      <c r="BZ27" s="49"/>
      <c r="CA27" s="35">
        <v>56836.790000000008</v>
      </c>
      <c r="CB27" s="35">
        <v>0</v>
      </c>
      <c r="CC27" s="35">
        <v>119988.78</v>
      </c>
      <c r="CD27" s="35">
        <v>0</v>
      </c>
      <c r="CE27" s="35">
        <v>21500</v>
      </c>
      <c r="CF27" s="49"/>
      <c r="CG27" s="35">
        <v>11.22</v>
      </c>
      <c r="CH27" s="49"/>
      <c r="CI27" s="49"/>
      <c r="CJ27" s="49"/>
      <c r="CK27" s="35">
        <v>21511.22</v>
      </c>
      <c r="CL27" s="49"/>
      <c r="CM27" s="49"/>
      <c r="CN27" s="49"/>
      <c r="CO27" s="35">
        <v>0</v>
      </c>
      <c r="CP27" s="49"/>
      <c r="CQ27" s="35">
        <v>21500</v>
      </c>
      <c r="CR27" s="49"/>
      <c r="CS27" s="49"/>
      <c r="CT27" s="49"/>
      <c r="CU27" s="49"/>
      <c r="CV27" s="49"/>
      <c r="CW27" s="49"/>
      <c r="CX27" s="49"/>
      <c r="CY27" s="49"/>
      <c r="CZ27" s="35">
        <v>21511.22</v>
      </c>
      <c r="DA27" s="49"/>
      <c r="DB27" s="49"/>
      <c r="DC27" s="35">
        <v>609.16999999999996</v>
      </c>
      <c r="DD27" s="49"/>
      <c r="DE27" s="35">
        <v>42402.05</v>
      </c>
      <c r="DF27" s="49"/>
      <c r="DG27" s="35">
        <v>21500</v>
      </c>
      <c r="DH27" s="49"/>
      <c r="DI27" s="49"/>
      <c r="DJ27" s="49"/>
      <c r="DK27" s="49"/>
      <c r="DL27" s="49"/>
      <c r="DM27" s="49"/>
      <c r="DN27" s="35">
        <v>609.16999999999996</v>
      </c>
      <c r="DO27" s="49"/>
      <c r="DP27" s="49"/>
      <c r="DQ27" s="49"/>
      <c r="DR27" s="49"/>
      <c r="DS27" s="35">
        <v>457.06</v>
      </c>
      <c r="DT27" s="35">
        <v>21652.109999999997</v>
      </c>
      <c r="DU27" s="49"/>
      <c r="DV27" s="35">
        <v>64054.16</v>
      </c>
      <c r="DW27" s="35">
        <v>184042.94</v>
      </c>
      <c r="DX27" s="49">
        <v>20000</v>
      </c>
      <c r="DY27" s="49"/>
      <c r="DZ27" s="49"/>
      <c r="EA27" s="49"/>
      <c r="EB27" s="35">
        <v>457.06</v>
      </c>
      <c r="EC27" s="49"/>
      <c r="ED27" s="49"/>
      <c r="EE27" s="35">
        <v>609.29</v>
      </c>
      <c r="EF27" s="49"/>
      <c r="EG27" s="49"/>
      <c r="EH27" s="35">
        <v>19847.77</v>
      </c>
      <c r="EI27" s="49"/>
      <c r="EJ27" s="49"/>
      <c r="EK27" s="49">
        <v>22480</v>
      </c>
      <c r="EL27" s="49"/>
      <c r="EM27" s="49"/>
      <c r="EN27" s="49"/>
      <c r="EO27" s="49"/>
      <c r="EP27" s="49"/>
      <c r="EQ27" s="49"/>
      <c r="ER27" s="35">
        <v>609.29</v>
      </c>
      <c r="ES27" s="49"/>
      <c r="ET27" s="49"/>
      <c r="EU27" s="49"/>
      <c r="EV27" s="49"/>
      <c r="EW27" s="35">
        <v>691.27000000000044</v>
      </c>
      <c r="EX27" s="49"/>
      <c r="EY27" s="35">
        <v>22398.02</v>
      </c>
      <c r="EZ27" s="49"/>
      <c r="FA27" s="49"/>
      <c r="FB27" s="49">
        <v>22480</v>
      </c>
      <c r="FC27" s="49"/>
      <c r="FD27" s="49"/>
      <c r="FE27" s="49"/>
      <c r="FF27" s="49"/>
      <c r="FG27" s="49"/>
      <c r="FH27" s="49"/>
      <c r="FI27" s="35">
        <v>691.27000000000044</v>
      </c>
      <c r="FJ27" s="49"/>
      <c r="FK27" s="49">
        <v>-20450</v>
      </c>
      <c r="FL27" s="49"/>
      <c r="FM27" s="35">
        <v>2721.2700000000004</v>
      </c>
      <c r="FN27" s="49"/>
      <c r="FO27" s="35">
        <v>44967.06</v>
      </c>
      <c r="FP27" s="35">
        <v>229010</v>
      </c>
      <c r="FQ27" s="35">
        <v>0</v>
      </c>
      <c r="FR27" s="35">
        <v>0</v>
      </c>
      <c r="FS27" s="35">
        <v>0</v>
      </c>
      <c r="FV27" s="4"/>
      <c r="FW27" s="4"/>
      <c r="FX27" s="4"/>
    </row>
    <row r="28" spans="1:180" x14ac:dyDescent="0.25">
      <c r="A28" s="50" t="s">
        <v>155</v>
      </c>
      <c r="B28" s="31" t="s">
        <v>156</v>
      </c>
      <c r="C28" s="32">
        <f t="shared" ref="C28:BM28" si="18">C29+C30+C31</f>
        <v>4201980</v>
      </c>
      <c r="D28" s="32">
        <f t="shared" si="18"/>
        <v>0</v>
      </c>
      <c r="E28" s="32">
        <f t="shared" si="18"/>
        <v>227000</v>
      </c>
      <c r="F28" s="32">
        <f t="shared" si="18"/>
        <v>148595.82</v>
      </c>
      <c r="G28" s="32">
        <f t="shared" si="18"/>
        <v>0</v>
      </c>
      <c r="H28" s="32">
        <f t="shared" si="18"/>
        <v>0</v>
      </c>
      <c r="I28" s="32">
        <f t="shared" si="18"/>
        <v>78404.179999999993</v>
      </c>
      <c r="J28" s="32">
        <f t="shared" si="18"/>
        <v>0</v>
      </c>
      <c r="K28" s="32">
        <f t="shared" si="18"/>
        <v>100000</v>
      </c>
      <c r="L28" s="32">
        <f t="shared" si="18"/>
        <v>0</v>
      </c>
      <c r="M28" s="32">
        <f t="shared" si="18"/>
        <v>0</v>
      </c>
      <c r="N28" s="32">
        <f t="shared" si="18"/>
        <v>0</v>
      </c>
      <c r="O28" s="32">
        <f t="shared" si="18"/>
        <v>148595.82</v>
      </c>
      <c r="P28" s="32">
        <f t="shared" si="18"/>
        <v>0</v>
      </c>
      <c r="Q28" s="32">
        <f t="shared" si="18"/>
        <v>0</v>
      </c>
      <c r="R28" s="32">
        <f t="shared" si="18"/>
        <v>153024.02000000002</v>
      </c>
      <c r="S28" s="32">
        <f t="shared" si="18"/>
        <v>0</v>
      </c>
      <c r="T28" s="32">
        <f t="shared" si="18"/>
        <v>0</v>
      </c>
      <c r="U28" s="32">
        <f t="shared" si="18"/>
        <v>0</v>
      </c>
      <c r="V28" s="32">
        <f t="shared" si="18"/>
        <v>0</v>
      </c>
      <c r="W28" s="32">
        <f t="shared" si="18"/>
        <v>95571.799999999988</v>
      </c>
      <c r="X28" s="32">
        <f t="shared" si="18"/>
        <v>0</v>
      </c>
      <c r="Y28" s="32">
        <f t="shared" si="18"/>
        <v>0</v>
      </c>
      <c r="Z28" s="32">
        <f t="shared" si="18"/>
        <v>80000</v>
      </c>
      <c r="AA28" s="32">
        <f t="shared" si="18"/>
        <v>0</v>
      </c>
      <c r="AB28" s="32">
        <f t="shared" si="18"/>
        <v>300000</v>
      </c>
      <c r="AC28" s="32">
        <f t="shared" si="18"/>
        <v>153024.02000000002</v>
      </c>
      <c r="AD28" s="32">
        <f t="shared" si="18"/>
        <v>0</v>
      </c>
      <c r="AE28" s="32">
        <f t="shared" si="18"/>
        <v>236725.62000000002</v>
      </c>
      <c r="AF28" s="32">
        <f t="shared" si="18"/>
        <v>0</v>
      </c>
      <c r="AG28" s="32">
        <f t="shared" si="18"/>
        <v>0</v>
      </c>
      <c r="AH28" s="32">
        <f t="shared" si="18"/>
        <v>296298.40000000002</v>
      </c>
      <c r="AI28" s="32">
        <f t="shared" si="18"/>
        <v>0</v>
      </c>
      <c r="AJ28" s="32">
        <f t="shared" si="18"/>
        <v>0</v>
      </c>
      <c r="AK28" s="32">
        <f t="shared" si="18"/>
        <v>470274.37999999995</v>
      </c>
      <c r="AL28" s="32">
        <f t="shared" si="18"/>
        <v>0</v>
      </c>
      <c r="AM28" s="32">
        <f t="shared" si="18"/>
        <v>413500</v>
      </c>
      <c r="AN28" s="32">
        <f t="shared" si="18"/>
        <v>0</v>
      </c>
      <c r="AO28" s="32">
        <f t="shared" si="18"/>
        <v>0</v>
      </c>
      <c r="AP28" s="32">
        <f t="shared" si="18"/>
        <v>236725.62000000002</v>
      </c>
      <c r="AQ28" s="32">
        <f t="shared" si="18"/>
        <v>0</v>
      </c>
      <c r="AR28" s="32">
        <f t="shared" si="18"/>
        <v>0</v>
      </c>
      <c r="AS28" s="32">
        <f t="shared" si="18"/>
        <v>444307.32999999996</v>
      </c>
      <c r="AT28" s="32">
        <f t="shared" si="18"/>
        <v>0</v>
      </c>
      <c r="AU28" s="32">
        <f t="shared" si="18"/>
        <v>0</v>
      </c>
      <c r="AV28" s="32">
        <f t="shared" si="18"/>
        <v>205918.29000000004</v>
      </c>
      <c r="AW28" s="32">
        <f t="shared" si="18"/>
        <v>0</v>
      </c>
      <c r="AX28" s="32">
        <f t="shared" si="18"/>
        <v>424500</v>
      </c>
      <c r="AY28" s="32">
        <f t="shared" si="18"/>
        <v>0</v>
      </c>
      <c r="AZ28" s="32">
        <f t="shared" si="18"/>
        <v>0</v>
      </c>
      <c r="BA28" s="32">
        <f t="shared" si="18"/>
        <v>0</v>
      </c>
      <c r="BB28" s="32">
        <f t="shared" si="18"/>
        <v>444307.32999999996</v>
      </c>
      <c r="BC28" s="32">
        <f t="shared" si="18"/>
        <v>0</v>
      </c>
      <c r="BD28" s="32">
        <f t="shared" si="18"/>
        <v>0</v>
      </c>
      <c r="BE28" s="32">
        <f t="shared" si="18"/>
        <v>0</v>
      </c>
      <c r="BF28" s="32">
        <f t="shared" si="18"/>
        <v>389557.64</v>
      </c>
      <c r="BG28" s="32">
        <f t="shared" si="18"/>
        <v>0</v>
      </c>
      <c r="BH28" s="32">
        <f t="shared" si="18"/>
        <v>479249.69</v>
      </c>
      <c r="BI28" s="32">
        <f t="shared" si="18"/>
        <v>0</v>
      </c>
      <c r="BJ28" s="32">
        <f t="shared" si="18"/>
        <v>253000</v>
      </c>
      <c r="BK28" s="32">
        <f t="shared" si="18"/>
        <v>0</v>
      </c>
      <c r="BL28" s="32">
        <f t="shared" si="18"/>
        <v>0</v>
      </c>
      <c r="BM28" s="32">
        <f t="shared" si="18"/>
        <v>0</v>
      </c>
      <c r="BN28" s="32">
        <f t="shared" ref="BN28:DY28" si="19">BN29+BN30+BN31</f>
        <v>0</v>
      </c>
      <c r="BO28" s="32">
        <f t="shared" si="19"/>
        <v>0</v>
      </c>
      <c r="BP28" s="32">
        <f t="shared" si="19"/>
        <v>0</v>
      </c>
      <c r="BQ28" s="32">
        <f t="shared" si="19"/>
        <v>0</v>
      </c>
      <c r="BR28" s="32">
        <f t="shared" si="19"/>
        <v>389557.64</v>
      </c>
      <c r="BS28" s="32">
        <f t="shared" si="19"/>
        <v>0</v>
      </c>
      <c r="BT28" s="32">
        <f t="shared" si="19"/>
        <v>0</v>
      </c>
      <c r="BU28" s="32">
        <f t="shared" si="19"/>
        <v>0</v>
      </c>
      <c r="BV28" s="32">
        <f t="shared" si="19"/>
        <v>46629.420000000035</v>
      </c>
      <c r="BW28" s="32">
        <f t="shared" si="19"/>
        <v>0</v>
      </c>
      <c r="BX28" s="32">
        <f t="shared" si="19"/>
        <v>0</v>
      </c>
      <c r="BY28" s="32">
        <f t="shared" si="19"/>
        <v>595928.22</v>
      </c>
      <c r="BZ28" s="32">
        <f t="shared" si="19"/>
        <v>0</v>
      </c>
      <c r="CA28" s="32">
        <f t="shared" si="19"/>
        <v>1281096.2000000002</v>
      </c>
      <c r="CB28" s="32">
        <f t="shared" si="19"/>
        <v>0</v>
      </c>
      <c r="CC28" s="32">
        <f t="shared" si="19"/>
        <v>1751370.5799999998</v>
      </c>
      <c r="CD28" s="32">
        <f t="shared" si="19"/>
        <v>0</v>
      </c>
      <c r="CE28" s="32">
        <f t="shared" si="19"/>
        <v>221000</v>
      </c>
      <c r="CF28" s="32">
        <f t="shared" si="19"/>
        <v>0</v>
      </c>
      <c r="CG28" s="32">
        <f t="shared" si="19"/>
        <v>46629.420000000042</v>
      </c>
      <c r="CH28" s="32">
        <f t="shared" si="19"/>
        <v>0</v>
      </c>
      <c r="CI28" s="32">
        <f t="shared" si="19"/>
        <v>0</v>
      </c>
      <c r="CJ28" s="32">
        <f t="shared" si="19"/>
        <v>0</v>
      </c>
      <c r="CK28" s="32">
        <f t="shared" si="19"/>
        <v>141970.72000000003</v>
      </c>
      <c r="CL28" s="32">
        <f t="shared" si="19"/>
        <v>0</v>
      </c>
      <c r="CM28" s="32">
        <f t="shared" si="19"/>
        <v>0</v>
      </c>
      <c r="CN28" s="32">
        <f t="shared" si="19"/>
        <v>0</v>
      </c>
      <c r="CO28" s="32">
        <f t="shared" si="19"/>
        <v>125658.7</v>
      </c>
      <c r="CP28" s="32">
        <f t="shared" si="19"/>
        <v>0</v>
      </c>
      <c r="CQ28" s="32">
        <f t="shared" si="19"/>
        <v>221000</v>
      </c>
      <c r="CR28" s="32">
        <f t="shared" si="19"/>
        <v>0</v>
      </c>
      <c r="CS28" s="32">
        <f t="shared" si="19"/>
        <v>0</v>
      </c>
      <c r="CT28" s="32">
        <f t="shared" si="19"/>
        <v>0</v>
      </c>
      <c r="CU28" s="32">
        <f t="shared" si="19"/>
        <v>0</v>
      </c>
      <c r="CV28" s="32">
        <f t="shared" si="19"/>
        <v>0</v>
      </c>
      <c r="CW28" s="32">
        <f t="shared" si="19"/>
        <v>0</v>
      </c>
      <c r="CX28" s="32">
        <f t="shared" si="19"/>
        <v>45600</v>
      </c>
      <c r="CY28" s="32">
        <f t="shared" si="19"/>
        <v>0</v>
      </c>
      <c r="CZ28" s="32">
        <f t="shared" si="19"/>
        <v>141970.72000000003</v>
      </c>
      <c r="DA28" s="32">
        <f t="shared" si="19"/>
        <v>0</v>
      </c>
      <c r="DB28" s="32">
        <f t="shared" si="19"/>
        <v>0</v>
      </c>
      <c r="DC28" s="32">
        <f t="shared" si="19"/>
        <v>183071.08000000002</v>
      </c>
      <c r="DD28" s="32">
        <f t="shared" si="19"/>
        <v>25612.089999999982</v>
      </c>
      <c r="DE28" s="32">
        <f t="shared" si="19"/>
        <v>251111.72999999998</v>
      </c>
      <c r="DF28" s="32">
        <f t="shared" si="19"/>
        <v>0</v>
      </c>
      <c r="DG28" s="32">
        <f t="shared" si="19"/>
        <v>221000</v>
      </c>
      <c r="DH28" s="32">
        <f t="shared" si="19"/>
        <v>0</v>
      </c>
      <c r="DI28" s="32">
        <f t="shared" si="19"/>
        <v>0</v>
      </c>
      <c r="DJ28" s="32">
        <f t="shared" si="19"/>
        <v>0</v>
      </c>
      <c r="DK28" s="32">
        <f t="shared" si="19"/>
        <v>6000</v>
      </c>
      <c r="DL28" s="32">
        <f t="shared" si="19"/>
        <v>0</v>
      </c>
      <c r="DM28" s="32">
        <f t="shared" si="19"/>
        <v>47400</v>
      </c>
      <c r="DN28" s="32">
        <f t="shared" si="19"/>
        <v>183071.08000000002</v>
      </c>
      <c r="DO28" s="32">
        <f t="shared" si="19"/>
        <v>25612.089999999982</v>
      </c>
      <c r="DP28" s="32">
        <f t="shared" si="19"/>
        <v>360980</v>
      </c>
      <c r="DQ28" s="32">
        <f t="shared" si="19"/>
        <v>0</v>
      </c>
      <c r="DR28" s="32">
        <f t="shared" si="19"/>
        <v>0</v>
      </c>
      <c r="DS28" s="32">
        <f t="shared" si="19"/>
        <v>378840.23000000016</v>
      </c>
      <c r="DT28" s="32">
        <f t="shared" si="19"/>
        <v>401998.75999999995</v>
      </c>
      <c r="DU28" s="32">
        <f t="shared" si="19"/>
        <v>0</v>
      </c>
      <c r="DV28" s="32">
        <f t="shared" si="19"/>
        <v>778769.19</v>
      </c>
      <c r="DW28" s="32">
        <f t="shared" si="19"/>
        <v>2530139.77</v>
      </c>
      <c r="DX28" s="32">
        <f t="shared" si="19"/>
        <v>450000</v>
      </c>
      <c r="DY28" s="32">
        <f t="shared" si="19"/>
        <v>0</v>
      </c>
      <c r="DZ28" s="32">
        <f t="shared" ref="DZ28:FR28" si="20">DZ29+DZ30+DZ31</f>
        <v>12000</v>
      </c>
      <c r="EA28" s="32">
        <f t="shared" si="20"/>
        <v>0</v>
      </c>
      <c r="EB28" s="32">
        <f t="shared" si="20"/>
        <v>378840.23000000016</v>
      </c>
      <c r="EC28" s="32">
        <f t="shared" si="20"/>
        <v>0</v>
      </c>
      <c r="ED28" s="32">
        <f t="shared" si="20"/>
        <v>0</v>
      </c>
      <c r="EE28" s="32">
        <f t="shared" si="20"/>
        <v>87203.190000000031</v>
      </c>
      <c r="EF28" s="32">
        <f t="shared" si="20"/>
        <v>0</v>
      </c>
      <c r="EG28" s="32">
        <f t="shared" si="20"/>
        <v>0</v>
      </c>
      <c r="EH28" s="32">
        <f t="shared" si="20"/>
        <v>753637.04000000015</v>
      </c>
      <c r="EI28" s="32">
        <f t="shared" si="20"/>
        <v>0</v>
      </c>
      <c r="EJ28" s="32">
        <f t="shared" si="20"/>
        <v>0</v>
      </c>
      <c r="EK28" s="32">
        <f t="shared" si="20"/>
        <v>436000</v>
      </c>
      <c r="EL28" s="32">
        <f t="shared" si="20"/>
        <v>0</v>
      </c>
      <c r="EM28" s="32">
        <f t="shared" si="20"/>
        <v>0</v>
      </c>
      <c r="EN28" s="32">
        <f t="shared" si="20"/>
        <v>0</v>
      </c>
      <c r="EO28" s="32">
        <f t="shared" si="20"/>
        <v>0</v>
      </c>
      <c r="EP28" s="32">
        <f t="shared" si="20"/>
        <v>0</v>
      </c>
      <c r="EQ28" s="32">
        <f t="shared" si="20"/>
        <v>0</v>
      </c>
      <c r="ER28" s="32">
        <f t="shared" si="20"/>
        <v>87203.190000000031</v>
      </c>
      <c r="ES28" s="32">
        <f t="shared" si="20"/>
        <v>0</v>
      </c>
      <c r="ET28" s="32">
        <f t="shared" si="20"/>
        <v>-57000</v>
      </c>
      <c r="EU28" s="32">
        <f t="shared" si="20"/>
        <v>0</v>
      </c>
      <c r="EV28" s="32">
        <f t="shared" si="20"/>
        <v>0</v>
      </c>
      <c r="EW28" s="32">
        <f t="shared" si="20"/>
        <v>389043.66000000003</v>
      </c>
      <c r="EX28" s="32">
        <f t="shared" si="20"/>
        <v>0</v>
      </c>
      <c r="EY28" s="32">
        <f t="shared" si="20"/>
        <v>77159.53</v>
      </c>
      <c r="EZ28" s="32">
        <f t="shared" si="20"/>
        <v>0</v>
      </c>
      <c r="FA28" s="32">
        <f t="shared" si="20"/>
        <v>0</v>
      </c>
      <c r="FB28" s="32">
        <f t="shared" si="20"/>
        <v>452000</v>
      </c>
      <c r="FC28" s="32">
        <f t="shared" si="20"/>
        <v>0</v>
      </c>
      <c r="FD28" s="32">
        <f t="shared" si="20"/>
        <v>0</v>
      </c>
      <c r="FE28" s="32">
        <f t="shared" si="20"/>
        <v>0</v>
      </c>
      <c r="FF28" s="32">
        <f t="shared" si="20"/>
        <v>0</v>
      </c>
      <c r="FG28" s="32">
        <f t="shared" si="20"/>
        <v>0</v>
      </c>
      <c r="FH28" s="32">
        <f t="shared" si="20"/>
        <v>0</v>
      </c>
      <c r="FI28" s="32">
        <f t="shared" si="20"/>
        <v>389043.66000000003</v>
      </c>
      <c r="FJ28" s="32">
        <f t="shared" si="20"/>
        <v>0</v>
      </c>
      <c r="FK28" s="32">
        <f t="shared" si="20"/>
        <v>0</v>
      </c>
      <c r="FL28" s="32">
        <f t="shared" si="20"/>
        <v>0</v>
      </c>
      <c r="FM28" s="32">
        <f t="shared" si="20"/>
        <v>841043.65999999992</v>
      </c>
      <c r="FN28" s="32">
        <f t="shared" si="20"/>
        <v>0</v>
      </c>
      <c r="FO28" s="32">
        <f t="shared" si="20"/>
        <v>1671840.23</v>
      </c>
      <c r="FP28" s="32">
        <f t="shared" si="20"/>
        <v>4201980</v>
      </c>
      <c r="FQ28" s="32">
        <f t="shared" si="20"/>
        <v>0</v>
      </c>
      <c r="FR28" s="32">
        <f t="shared" si="20"/>
        <v>0</v>
      </c>
      <c r="FS28" s="32">
        <v>0</v>
      </c>
      <c r="FV28" s="4"/>
      <c r="FW28" s="4"/>
      <c r="FX28" s="4"/>
    </row>
    <row r="29" spans="1:180" s="41" customFormat="1" x14ac:dyDescent="0.25">
      <c r="A29" s="44"/>
      <c r="B29" s="45" t="s">
        <v>157</v>
      </c>
      <c r="C29" s="46">
        <v>1039900</v>
      </c>
      <c r="D29" s="46"/>
      <c r="E29" s="46">
        <v>214500</v>
      </c>
      <c r="F29" s="46">
        <v>136095.82</v>
      </c>
      <c r="G29" s="46"/>
      <c r="H29" s="46"/>
      <c r="I29" s="40">
        <v>78404.179999999993</v>
      </c>
      <c r="J29" s="46"/>
      <c r="K29" s="46">
        <v>100000</v>
      </c>
      <c r="L29" s="46"/>
      <c r="M29" s="46"/>
      <c r="N29" s="46"/>
      <c r="O29" s="46">
        <v>136095.82</v>
      </c>
      <c r="P29" s="46"/>
      <c r="Q29" s="46"/>
      <c r="R29" s="46">
        <v>140524.02000000002</v>
      </c>
      <c r="S29" s="46"/>
      <c r="T29" s="46"/>
      <c r="U29" s="46"/>
      <c r="V29" s="46"/>
      <c r="W29" s="40">
        <v>95571.799999999988</v>
      </c>
      <c r="X29" s="46"/>
      <c r="Y29" s="46"/>
      <c r="Z29" s="46">
        <v>80000</v>
      </c>
      <c r="AA29" s="46"/>
      <c r="AB29" s="46"/>
      <c r="AC29" s="46">
        <v>140524.02000000002</v>
      </c>
      <c r="AD29" s="46"/>
      <c r="AE29" s="46">
        <v>128456.61000000003</v>
      </c>
      <c r="AF29" s="46"/>
      <c r="AG29" s="46"/>
      <c r="AH29" s="40">
        <v>92067.409999999989</v>
      </c>
      <c r="AI29" s="46"/>
      <c r="AJ29" s="46"/>
      <c r="AK29" s="40">
        <v>266043.38999999996</v>
      </c>
      <c r="AL29" s="40">
        <v>0</v>
      </c>
      <c r="AM29" s="40">
        <v>60000</v>
      </c>
      <c r="AN29" s="46">
        <v>-20000</v>
      </c>
      <c r="AO29" s="46"/>
      <c r="AP29" s="46">
        <v>128456.61000000003</v>
      </c>
      <c r="AQ29" s="46"/>
      <c r="AR29" s="46"/>
      <c r="AS29" s="46">
        <v>89981.600000000049</v>
      </c>
      <c r="AT29" s="46"/>
      <c r="AU29" s="46"/>
      <c r="AV29" s="40">
        <v>78475.009999999995</v>
      </c>
      <c r="AW29" s="46"/>
      <c r="AX29" s="40">
        <v>60000</v>
      </c>
      <c r="AY29" s="46"/>
      <c r="AZ29" s="46"/>
      <c r="BA29" s="46"/>
      <c r="BB29" s="46">
        <v>89981.600000000049</v>
      </c>
      <c r="BC29" s="46"/>
      <c r="BD29" s="46"/>
      <c r="BE29" s="46"/>
      <c r="BF29" s="46">
        <v>28022.140000000029</v>
      </c>
      <c r="BG29" s="46"/>
      <c r="BH29" s="40">
        <v>121959.46</v>
      </c>
      <c r="BI29" s="46"/>
      <c r="BJ29" s="40">
        <v>60000</v>
      </c>
      <c r="BK29" s="46"/>
      <c r="BL29" s="46"/>
      <c r="BM29" s="46"/>
      <c r="BN29" s="46"/>
      <c r="BO29" s="46"/>
      <c r="BP29" s="46"/>
      <c r="BQ29" s="46"/>
      <c r="BR29" s="46">
        <v>28022.140000000029</v>
      </c>
      <c r="BS29" s="46"/>
      <c r="BT29" s="46"/>
      <c r="BU29" s="46"/>
      <c r="BV29" s="46">
        <v>40009.870000000032</v>
      </c>
      <c r="BW29" s="46"/>
      <c r="BX29" s="46"/>
      <c r="BY29" s="40">
        <v>48012.27</v>
      </c>
      <c r="BZ29" s="46"/>
      <c r="CA29" s="40">
        <v>248446.74</v>
      </c>
      <c r="CB29" s="40">
        <v>0</v>
      </c>
      <c r="CC29" s="40">
        <v>514490.12999999995</v>
      </c>
      <c r="CD29" s="40">
        <v>0</v>
      </c>
      <c r="CE29" s="40">
        <v>65000</v>
      </c>
      <c r="CF29" s="46"/>
      <c r="CG29" s="46">
        <v>40009.870000000032</v>
      </c>
      <c r="CH29" s="46"/>
      <c r="CI29" s="46"/>
      <c r="CJ29" s="46"/>
      <c r="CK29" s="46">
        <v>16486.770000000019</v>
      </c>
      <c r="CL29" s="46"/>
      <c r="CM29" s="46"/>
      <c r="CN29" s="46"/>
      <c r="CO29" s="40">
        <v>88523.1</v>
      </c>
      <c r="CP29" s="46"/>
      <c r="CQ29" s="40">
        <v>65000</v>
      </c>
      <c r="CR29" s="46"/>
      <c r="CS29" s="46"/>
      <c r="CT29" s="46"/>
      <c r="CU29" s="46"/>
      <c r="CV29" s="46"/>
      <c r="CW29" s="46"/>
      <c r="CX29" s="46"/>
      <c r="CY29" s="46"/>
      <c r="CZ29" s="46">
        <v>16486.770000000019</v>
      </c>
      <c r="DA29" s="46"/>
      <c r="DB29" s="46"/>
      <c r="DC29" s="46"/>
      <c r="DD29" s="46">
        <v>25612.089999999982</v>
      </c>
      <c r="DE29" s="40">
        <v>107098.86</v>
      </c>
      <c r="DF29" s="46"/>
      <c r="DG29" s="40">
        <v>65000</v>
      </c>
      <c r="DH29" s="46"/>
      <c r="DI29" s="46"/>
      <c r="DJ29" s="46"/>
      <c r="DK29" s="46"/>
      <c r="DL29" s="46"/>
      <c r="DM29" s="46">
        <v>47400</v>
      </c>
      <c r="DN29" s="46"/>
      <c r="DO29" s="46">
        <v>25612.089999999982</v>
      </c>
      <c r="DP29" s="46"/>
      <c r="DQ29" s="46"/>
      <c r="DR29" s="46"/>
      <c r="DS29" s="46">
        <v>12769.540000000023</v>
      </c>
      <c r="DT29" s="35">
        <v>74018.37</v>
      </c>
      <c r="DU29" s="46"/>
      <c r="DV29" s="40">
        <v>269640.32999999996</v>
      </c>
      <c r="DW29" s="35">
        <v>784130.46</v>
      </c>
      <c r="DX29" s="46">
        <v>100000</v>
      </c>
      <c r="DY29" s="46"/>
      <c r="DZ29" s="46"/>
      <c r="EA29" s="46"/>
      <c r="EB29" s="46">
        <v>12769.540000000023</v>
      </c>
      <c r="EC29" s="46"/>
      <c r="ED29" s="46"/>
      <c r="EE29" s="46">
        <v>57255.74000000002</v>
      </c>
      <c r="EF29" s="46"/>
      <c r="EG29" s="46"/>
      <c r="EH29" s="35">
        <v>55513.8</v>
      </c>
      <c r="EI29" s="46"/>
      <c r="EJ29" s="46"/>
      <c r="EK29" s="46">
        <v>100000</v>
      </c>
      <c r="EL29" s="46"/>
      <c r="EM29" s="46"/>
      <c r="EN29" s="46"/>
      <c r="EO29" s="46"/>
      <c r="EP29" s="46"/>
      <c r="EQ29" s="46"/>
      <c r="ER29" s="46">
        <v>57255.74000000002</v>
      </c>
      <c r="ES29" s="46"/>
      <c r="ET29" s="46">
        <v>-57000</v>
      </c>
      <c r="EU29" s="46"/>
      <c r="EV29" s="46"/>
      <c r="EW29" s="46">
        <v>37454.040000000023</v>
      </c>
      <c r="EX29" s="46"/>
      <c r="EY29" s="35">
        <v>62801.7</v>
      </c>
      <c r="EZ29" s="46"/>
      <c r="FA29" s="46"/>
      <c r="FB29" s="46">
        <v>100000</v>
      </c>
      <c r="FC29" s="46"/>
      <c r="FD29" s="46"/>
      <c r="FE29" s="46"/>
      <c r="FF29" s="46"/>
      <c r="FG29" s="46"/>
      <c r="FH29" s="46"/>
      <c r="FI29" s="46">
        <v>37454.040000000023</v>
      </c>
      <c r="FJ29" s="46"/>
      <c r="FK29" s="46"/>
      <c r="FL29" s="46"/>
      <c r="FM29" s="35">
        <v>137454.04000000004</v>
      </c>
      <c r="FN29" s="46"/>
      <c r="FO29" s="35">
        <v>255769.54000000004</v>
      </c>
      <c r="FP29" s="40">
        <v>1039900</v>
      </c>
      <c r="FQ29" s="40">
        <v>0</v>
      </c>
      <c r="FR29" s="35">
        <v>0</v>
      </c>
      <c r="FS29" s="40">
        <v>0</v>
      </c>
      <c r="FV29" s="42"/>
      <c r="FW29" s="42"/>
      <c r="FX29" s="42"/>
    </row>
    <row r="30" spans="1:180" x14ac:dyDescent="0.25">
      <c r="A30" s="43"/>
      <c r="B30" s="34" t="s">
        <v>151</v>
      </c>
      <c r="C30" s="49">
        <v>3005280</v>
      </c>
      <c r="D30" s="49"/>
      <c r="E30" s="49"/>
      <c r="F30" s="46">
        <v>0</v>
      </c>
      <c r="G30" s="49"/>
      <c r="H30" s="49"/>
      <c r="I30" s="35">
        <v>0</v>
      </c>
      <c r="J30" s="49"/>
      <c r="K30" s="49"/>
      <c r="L30" s="49"/>
      <c r="M30" s="49"/>
      <c r="N30" s="49"/>
      <c r="O30" s="46">
        <v>0</v>
      </c>
      <c r="P30" s="49"/>
      <c r="Q30" s="49"/>
      <c r="R30" s="46">
        <v>0</v>
      </c>
      <c r="S30" s="49"/>
      <c r="T30" s="49"/>
      <c r="U30" s="49"/>
      <c r="V30" s="49"/>
      <c r="W30" s="35">
        <v>0</v>
      </c>
      <c r="X30" s="49"/>
      <c r="Y30" s="49"/>
      <c r="Z30" s="49"/>
      <c r="AA30" s="49"/>
      <c r="AB30" s="49">
        <v>300000</v>
      </c>
      <c r="AC30" s="46">
        <v>0</v>
      </c>
      <c r="AD30" s="49"/>
      <c r="AE30" s="46">
        <v>102462.35</v>
      </c>
      <c r="AF30" s="49"/>
      <c r="AG30" s="49"/>
      <c r="AH30" s="35">
        <v>197537.65</v>
      </c>
      <c r="AI30" s="49"/>
      <c r="AJ30" s="49"/>
      <c r="AK30" s="35">
        <v>197537.65</v>
      </c>
      <c r="AL30" s="35">
        <v>0</v>
      </c>
      <c r="AM30" s="35">
        <v>350000</v>
      </c>
      <c r="AN30" s="49"/>
      <c r="AO30" s="49"/>
      <c r="AP30" s="46">
        <v>102462.35</v>
      </c>
      <c r="AQ30" s="49"/>
      <c r="AR30" s="49"/>
      <c r="AS30" s="46">
        <v>351825.69999999995</v>
      </c>
      <c r="AT30" s="49"/>
      <c r="AU30" s="49"/>
      <c r="AV30" s="35">
        <v>100636.65000000002</v>
      </c>
      <c r="AW30" s="49"/>
      <c r="AX30" s="35">
        <v>361000</v>
      </c>
      <c r="AY30" s="49"/>
      <c r="AZ30" s="49"/>
      <c r="BA30" s="49"/>
      <c r="BB30" s="46">
        <v>351825.69999999995</v>
      </c>
      <c r="BC30" s="49"/>
      <c r="BD30" s="49"/>
      <c r="BE30" s="49"/>
      <c r="BF30" s="46">
        <v>355535.47</v>
      </c>
      <c r="BG30" s="49"/>
      <c r="BH30" s="35">
        <v>357290.23</v>
      </c>
      <c r="BI30" s="49"/>
      <c r="BJ30" s="35">
        <v>189500</v>
      </c>
      <c r="BK30" s="49"/>
      <c r="BL30" s="49"/>
      <c r="BM30" s="49"/>
      <c r="BN30" s="49"/>
      <c r="BO30" s="49"/>
      <c r="BP30" s="49"/>
      <c r="BQ30" s="49"/>
      <c r="BR30" s="46">
        <v>355535.47</v>
      </c>
      <c r="BS30" s="49"/>
      <c r="BT30" s="49"/>
      <c r="BU30" s="49"/>
      <c r="BV30" s="46">
        <v>725.76</v>
      </c>
      <c r="BW30" s="49"/>
      <c r="BX30" s="49"/>
      <c r="BY30" s="35">
        <v>544309.71</v>
      </c>
      <c r="BZ30" s="49"/>
      <c r="CA30" s="35">
        <v>1002236.59</v>
      </c>
      <c r="CB30" s="35">
        <v>0</v>
      </c>
      <c r="CC30" s="35">
        <v>1199774.24</v>
      </c>
      <c r="CD30" s="35">
        <v>0</v>
      </c>
      <c r="CE30" s="35">
        <v>150000</v>
      </c>
      <c r="CF30" s="49"/>
      <c r="CG30" s="46">
        <v>725.76000000000931</v>
      </c>
      <c r="CH30" s="49"/>
      <c r="CI30" s="49"/>
      <c r="CJ30" s="49"/>
      <c r="CK30" s="46">
        <v>120802.64000000001</v>
      </c>
      <c r="CL30" s="49"/>
      <c r="CM30" s="49"/>
      <c r="CN30" s="49"/>
      <c r="CO30" s="35">
        <v>29923.119999999995</v>
      </c>
      <c r="CP30" s="49"/>
      <c r="CQ30" s="35">
        <v>150000</v>
      </c>
      <c r="CR30" s="49"/>
      <c r="CS30" s="49"/>
      <c r="CT30" s="49"/>
      <c r="CU30" s="49"/>
      <c r="CV30" s="49"/>
      <c r="CW30" s="49"/>
      <c r="CX30" s="49"/>
      <c r="CY30" s="49"/>
      <c r="CZ30" s="46">
        <v>120802.64000000001</v>
      </c>
      <c r="DA30" s="49"/>
      <c r="DB30" s="49"/>
      <c r="DC30" s="46">
        <v>151966.33000000002</v>
      </c>
      <c r="DD30" s="49"/>
      <c r="DE30" s="35">
        <v>118836.31</v>
      </c>
      <c r="DF30" s="49"/>
      <c r="DG30" s="35">
        <v>150000</v>
      </c>
      <c r="DH30" s="49"/>
      <c r="DI30" s="49"/>
      <c r="DJ30" s="49"/>
      <c r="DK30" s="49"/>
      <c r="DL30" s="49"/>
      <c r="DM30" s="49"/>
      <c r="DN30" s="46">
        <v>151966.33000000002</v>
      </c>
      <c r="DO30" s="49"/>
      <c r="DP30" s="49">
        <v>347780</v>
      </c>
      <c r="DQ30" s="49"/>
      <c r="DR30" s="49"/>
      <c r="DS30" s="46">
        <v>350515.1700000001</v>
      </c>
      <c r="DT30" s="35">
        <v>299231.15999999997</v>
      </c>
      <c r="DU30" s="49"/>
      <c r="DV30" s="35">
        <v>447990.58999999997</v>
      </c>
      <c r="DW30" s="35">
        <v>1647764.83</v>
      </c>
      <c r="DX30" s="49">
        <v>343000</v>
      </c>
      <c r="DY30" s="49"/>
      <c r="DZ30" s="49"/>
      <c r="EA30" s="49"/>
      <c r="EB30" s="46">
        <v>350515.1700000001</v>
      </c>
      <c r="EC30" s="49"/>
      <c r="ED30" s="49"/>
      <c r="EE30" s="46">
        <v>2604.42</v>
      </c>
      <c r="EF30" s="49"/>
      <c r="EG30" s="49"/>
      <c r="EH30" s="35">
        <v>690910.75000000012</v>
      </c>
      <c r="EI30" s="49"/>
      <c r="EJ30" s="49"/>
      <c r="EK30" s="49">
        <v>324000</v>
      </c>
      <c r="EL30" s="49"/>
      <c r="EM30" s="49"/>
      <c r="EN30" s="49"/>
      <c r="EO30" s="49"/>
      <c r="EP30" s="49"/>
      <c r="EQ30" s="49"/>
      <c r="ER30" s="46">
        <v>2604.42</v>
      </c>
      <c r="ES30" s="49"/>
      <c r="ET30" s="49"/>
      <c r="EU30" s="49"/>
      <c r="EV30" s="49"/>
      <c r="EW30" s="46">
        <v>326604.42</v>
      </c>
      <c r="EX30" s="49"/>
      <c r="EY30" s="35">
        <v>0</v>
      </c>
      <c r="EZ30" s="49"/>
      <c r="FA30" s="49"/>
      <c r="FB30" s="49">
        <v>340000</v>
      </c>
      <c r="FC30" s="49"/>
      <c r="FD30" s="49"/>
      <c r="FE30" s="49"/>
      <c r="FF30" s="49"/>
      <c r="FG30" s="49"/>
      <c r="FH30" s="49"/>
      <c r="FI30" s="46">
        <v>326604.42</v>
      </c>
      <c r="FJ30" s="49"/>
      <c r="FK30" s="49"/>
      <c r="FL30" s="49"/>
      <c r="FM30" s="35">
        <v>666604.41999999993</v>
      </c>
      <c r="FN30" s="49"/>
      <c r="FO30" s="35">
        <v>1357515.17</v>
      </c>
      <c r="FP30" s="35">
        <v>3005280</v>
      </c>
      <c r="FQ30" s="35">
        <v>0</v>
      </c>
      <c r="FR30" s="35">
        <v>0</v>
      </c>
      <c r="FS30" s="35">
        <v>0</v>
      </c>
      <c r="FV30" s="4"/>
      <c r="FW30" s="4"/>
      <c r="FX30" s="4"/>
    </row>
    <row r="31" spans="1:180" x14ac:dyDescent="0.25">
      <c r="A31" s="43"/>
      <c r="B31" s="34" t="s">
        <v>152</v>
      </c>
      <c r="C31" s="49">
        <v>156800</v>
      </c>
      <c r="D31" s="49"/>
      <c r="E31" s="49">
        <v>12500</v>
      </c>
      <c r="F31" s="46">
        <v>12500</v>
      </c>
      <c r="G31" s="49"/>
      <c r="H31" s="49"/>
      <c r="I31" s="35">
        <v>0</v>
      </c>
      <c r="J31" s="49"/>
      <c r="K31" s="49"/>
      <c r="L31" s="49"/>
      <c r="M31" s="49"/>
      <c r="N31" s="49"/>
      <c r="O31" s="46">
        <v>12500</v>
      </c>
      <c r="P31" s="49"/>
      <c r="Q31" s="49"/>
      <c r="R31" s="46">
        <v>12500</v>
      </c>
      <c r="S31" s="49"/>
      <c r="T31" s="49"/>
      <c r="U31" s="49"/>
      <c r="V31" s="49"/>
      <c r="W31" s="35">
        <v>0</v>
      </c>
      <c r="X31" s="49"/>
      <c r="Y31" s="49"/>
      <c r="Z31" s="49"/>
      <c r="AA31" s="49"/>
      <c r="AB31" s="49"/>
      <c r="AC31" s="46">
        <v>12500</v>
      </c>
      <c r="AD31" s="49"/>
      <c r="AE31" s="46">
        <v>5806.66</v>
      </c>
      <c r="AF31" s="49"/>
      <c r="AG31" s="49"/>
      <c r="AH31" s="35">
        <v>6693.34</v>
      </c>
      <c r="AI31" s="49"/>
      <c r="AJ31" s="49"/>
      <c r="AK31" s="35">
        <v>6693.34</v>
      </c>
      <c r="AL31" s="35">
        <v>0</v>
      </c>
      <c r="AM31" s="35">
        <v>3500</v>
      </c>
      <c r="AN31" s="49">
        <v>20000</v>
      </c>
      <c r="AO31" s="49"/>
      <c r="AP31" s="46">
        <v>5806.66</v>
      </c>
      <c r="AQ31" s="49"/>
      <c r="AR31" s="49"/>
      <c r="AS31" s="46">
        <v>2500.0299999999988</v>
      </c>
      <c r="AT31" s="49"/>
      <c r="AU31" s="49"/>
      <c r="AV31" s="35">
        <v>26806.63</v>
      </c>
      <c r="AW31" s="49"/>
      <c r="AX31" s="35">
        <v>3500</v>
      </c>
      <c r="AY31" s="49"/>
      <c r="AZ31" s="49"/>
      <c r="BA31" s="49"/>
      <c r="BB31" s="46">
        <v>2500.0299999999988</v>
      </c>
      <c r="BC31" s="49"/>
      <c r="BD31" s="49"/>
      <c r="BE31" s="49"/>
      <c r="BF31" s="46">
        <v>6000.0299999999988</v>
      </c>
      <c r="BG31" s="49"/>
      <c r="BH31" s="35">
        <v>0</v>
      </c>
      <c r="BI31" s="49"/>
      <c r="BJ31" s="35">
        <v>3500</v>
      </c>
      <c r="BK31" s="49"/>
      <c r="BL31" s="49"/>
      <c r="BM31" s="49"/>
      <c r="BN31" s="49"/>
      <c r="BO31" s="49"/>
      <c r="BP31" s="49"/>
      <c r="BQ31" s="49"/>
      <c r="BR31" s="46">
        <v>6000.0299999999988</v>
      </c>
      <c r="BS31" s="49"/>
      <c r="BT31" s="49"/>
      <c r="BU31" s="49"/>
      <c r="BV31" s="46">
        <v>5893.7899999999991</v>
      </c>
      <c r="BW31" s="49"/>
      <c r="BX31" s="49"/>
      <c r="BY31" s="35">
        <v>3606.24</v>
      </c>
      <c r="BZ31" s="49"/>
      <c r="CA31" s="35">
        <v>30412.870000000003</v>
      </c>
      <c r="CB31" s="35">
        <v>0</v>
      </c>
      <c r="CC31" s="35">
        <v>37106.210000000006</v>
      </c>
      <c r="CD31" s="35">
        <v>0</v>
      </c>
      <c r="CE31" s="35">
        <v>6000</v>
      </c>
      <c r="CF31" s="49"/>
      <c r="CG31" s="46">
        <v>5893.7899999999991</v>
      </c>
      <c r="CH31" s="49"/>
      <c r="CI31" s="49"/>
      <c r="CJ31" s="49"/>
      <c r="CK31" s="46">
        <v>4681.3099999999995</v>
      </c>
      <c r="CL31" s="49"/>
      <c r="CM31" s="49"/>
      <c r="CN31" s="49"/>
      <c r="CO31" s="35">
        <v>7212.48</v>
      </c>
      <c r="CP31" s="49"/>
      <c r="CQ31" s="35">
        <v>6000</v>
      </c>
      <c r="CR31" s="49"/>
      <c r="CS31" s="49"/>
      <c r="CT31" s="49"/>
      <c r="CU31" s="49"/>
      <c r="CV31" s="49"/>
      <c r="CW31" s="49"/>
      <c r="CX31" s="49">
        <v>45600</v>
      </c>
      <c r="CY31" s="49"/>
      <c r="CZ31" s="46">
        <v>4681.3099999999995</v>
      </c>
      <c r="DA31" s="49"/>
      <c r="DB31" s="49"/>
      <c r="DC31" s="46">
        <v>31104.749999999996</v>
      </c>
      <c r="DD31" s="49"/>
      <c r="DE31" s="35">
        <v>25176.560000000001</v>
      </c>
      <c r="DF31" s="49"/>
      <c r="DG31" s="35">
        <v>6000</v>
      </c>
      <c r="DH31" s="49"/>
      <c r="DI31" s="49"/>
      <c r="DJ31" s="49"/>
      <c r="DK31" s="49">
        <v>6000</v>
      </c>
      <c r="DL31" s="49"/>
      <c r="DM31" s="49"/>
      <c r="DN31" s="46">
        <v>31104.749999999996</v>
      </c>
      <c r="DO31" s="49"/>
      <c r="DP31" s="49">
        <v>13200</v>
      </c>
      <c r="DQ31" s="49"/>
      <c r="DR31" s="49"/>
      <c r="DS31" s="46">
        <v>15555.52</v>
      </c>
      <c r="DT31" s="35">
        <v>28749.23</v>
      </c>
      <c r="DU31" s="49"/>
      <c r="DV31" s="35">
        <v>61138.270000000004</v>
      </c>
      <c r="DW31" s="35">
        <v>98244.48000000001</v>
      </c>
      <c r="DX31" s="49">
        <v>7000</v>
      </c>
      <c r="DY31" s="49"/>
      <c r="DZ31" s="49">
        <v>12000</v>
      </c>
      <c r="EA31" s="49"/>
      <c r="EB31" s="46">
        <v>15555.52</v>
      </c>
      <c r="EC31" s="49"/>
      <c r="ED31" s="49"/>
      <c r="EE31" s="46">
        <v>27343.030000000006</v>
      </c>
      <c r="EF31" s="49"/>
      <c r="EG31" s="49"/>
      <c r="EH31" s="35">
        <v>7212.489999999998</v>
      </c>
      <c r="EI31" s="49"/>
      <c r="EJ31" s="49"/>
      <c r="EK31" s="49">
        <v>12000</v>
      </c>
      <c r="EL31" s="49"/>
      <c r="EM31" s="49"/>
      <c r="EN31" s="49"/>
      <c r="EO31" s="49"/>
      <c r="EP31" s="49"/>
      <c r="EQ31" s="49"/>
      <c r="ER31" s="46">
        <v>27343.030000000006</v>
      </c>
      <c r="ES31" s="49"/>
      <c r="ET31" s="49"/>
      <c r="EU31" s="49"/>
      <c r="EV31" s="49"/>
      <c r="EW31" s="46">
        <v>24985.200000000004</v>
      </c>
      <c r="EX31" s="49"/>
      <c r="EY31" s="35">
        <v>14357.830000000002</v>
      </c>
      <c r="EZ31" s="49"/>
      <c r="FA31" s="49"/>
      <c r="FB31" s="49">
        <v>12000</v>
      </c>
      <c r="FC31" s="49"/>
      <c r="FD31" s="49"/>
      <c r="FE31" s="49"/>
      <c r="FF31" s="49"/>
      <c r="FG31" s="49"/>
      <c r="FH31" s="49"/>
      <c r="FI31" s="46">
        <v>24985.200000000004</v>
      </c>
      <c r="FJ31" s="49"/>
      <c r="FK31" s="49"/>
      <c r="FL31" s="49"/>
      <c r="FM31" s="35">
        <v>36985.200000000004</v>
      </c>
      <c r="FN31" s="49"/>
      <c r="FO31" s="35">
        <v>58555.520000000004</v>
      </c>
      <c r="FP31" s="35">
        <v>156800</v>
      </c>
      <c r="FQ31" s="35">
        <v>0</v>
      </c>
      <c r="FR31" s="35">
        <v>0</v>
      </c>
      <c r="FS31" s="35">
        <v>0</v>
      </c>
      <c r="FV31" s="4"/>
      <c r="FW31" s="4"/>
      <c r="FX31" s="4"/>
    </row>
    <row r="32" spans="1:180" s="41" customFormat="1" x14ac:dyDescent="0.25">
      <c r="A32" s="51" t="s">
        <v>158</v>
      </c>
      <c r="B32" s="52" t="s">
        <v>159</v>
      </c>
      <c r="C32" s="53">
        <v>892500</v>
      </c>
      <c r="D32" s="53"/>
      <c r="E32" s="53">
        <v>79000</v>
      </c>
      <c r="F32" s="46"/>
      <c r="G32" s="53">
        <v>39010.850000000006</v>
      </c>
      <c r="H32" s="53"/>
      <c r="I32" s="40">
        <v>118010.85</v>
      </c>
      <c r="J32" s="53"/>
      <c r="K32" s="53">
        <v>79000</v>
      </c>
      <c r="L32" s="53"/>
      <c r="M32" s="53"/>
      <c r="N32" s="53"/>
      <c r="O32" s="46"/>
      <c r="P32" s="53">
        <v>39010.850000000006</v>
      </c>
      <c r="Q32" s="53"/>
      <c r="R32" s="46"/>
      <c r="S32" s="53">
        <v>37853.83</v>
      </c>
      <c r="T32" s="53"/>
      <c r="U32" s="53"/>
      <c r="V32" s="53"/>
      <c r="W32" s="40">
        <v>77842.98</v>
      </c>
      <c r="X32" s="53"/>
      <c r="Y32" s="53"/>
      <c r="Z32" s="53">
        <v>79000</v>
      </c>
      <c r="AA32" s="53"/>
      <c r="AB32" s="53">
        <v>130000</v>
      </c>
      <c r="AC32" s="46"/>
      <c r="AD32" s="53">
        <v>37853.83</v>
      </c>
      <c r="AE32" s="46">
        <v>93303.199999999983</v>
      </c>
      <c r="AF32" s="53"/>
      <c r="AG32" s="53"/>
      <c r="AH32" s="40">
        <v>77842.97</v>
      </c>
      <c r="AI32" s="53"/>
      <c r="AJ32" s="53"/>
      <c r="AK32" s="40">
        <v>273696.80000000005</v>
      </c>
      <c r="AL32" s="40">
        <v>0</v>
      </c>
      <c r="AM32" s="40">
        <v>79000</v>
      </c>
      <c r="AN32" s="53"/>
      <c r="AO32" s="53"/>
      <c r="AP32" s="46">
        <v>93303.199999999983</v>
      </c>
      <c r="AQ32" s="53"/>
      <c r="AR32" s="53"/>
      <c r="AS32" s="46">
        <v>103147.04999999999</v>
      </c>
      <c r="AT32" s="53"/>
      <c r="AU32" s="53"/>
      <c r="AV32" s="40">
        <v>69156.149999999994</v>
      </c>
      <c r="AW32" s="53"/>
      <c r="AX32" s="40">
        <v>79000</v>
      </c>
      <c r="AY32" s="53"/>
      <c r="AZ32" s="53"/>
      <c r="BA32" s="53"/>
      <c r="BB32" s="46">
        <v>103147.04999999999</v>
      </c>
      <c r="BC32" s="53"/>
      <c r="BD32" s="53">
        <v>-30000</v>
      </c>
      <c r="BE32" s="53"/>
      <c r="BF32" s="46">
        <v>93233.62</v>
      </c>
      <c r="BG32" s="53"/>
      <c r="BH32" s="40">
        <v>58913.429999999993</v>
      </c>
      <c r="BI32" s="53"/>
      <c r="BJ32" s="40">
        <v>79000</v>
      </c>
      <c r="BK32" s="53"/>
      <c r="BL32" s="53"/>
      <c r="BM32" s="53"/>
      <c r="BN32" s="53"/>
      <c r="BO32" s="53"/>
      <c r="BP32" s="53"/>
      <c r="BQ32" s="53"/>
      <c r="BR32" s="46">
        <v>93233.62</v>
      </c>
      <c r="BS32" s="53"/>
      <c r="BT32" s="53"/>
      <c r="BU32" s="53"/>
      <c r="BV32" s="46">
        <v>92834.75</v>
      </c>
      <c r="BW32" s="53"/>
      <c r="BX32" s="53"/>
      <c r="BY32" s="40">
        <v>79398.87</v>
      </c>
      <c r="BZ32" s="53"/>
      <c r="CA32" s="40">
        <v>207468.44999999998</v>
      </c>
      <c r="CB32" s="40">
        <v>0</v>
      </c>
      <c r="CC32" s="40">
        <v>481165.25</v>
      </c>
      <c r="CD32" s="40">
        <v>0</v>
      </c>
      <c r="CE32" s="40">
        <v>90000</v>
      </c>
      <c r="CF32" s="53">
        <v>-90000</v>
      </c>
      <c r="CG32" s="46">
        <v>92834.75</v>
      </c>
      <c r="CH32" s="53"/>
      <c r="CI32" s="53"/>
      <c r="CJ32" s="53"/>
      <c r="CK32" s="46">
        <v>33921.32</v>
      </c>
      <c r="CL32" s="53"/>
      <c r="CM32" s="53"/>
      <c r="CN32" s="53"/>
      <c r="CO32" s="40">
        <v>58913.43</v>
      </c>
      <c r="CP32" s="53"/>
      <c r="CQ32" s="40">
        <v>90000</v>
      </c>
      <c r="CR32" s="53"/>
      <c r="CS32" s="53"/>
      <c r="CT32" s="53"/>
      <c r="CU32" s="53"/>
      <c r="CV32" s="53"/>
      <c r="CW32" s="53"/>
      <c r="CX32" s="53"/>
      <c r="CY32" s="53"/>
      <c r="CZ32" s="46">
        <v>33921.32</v>
      </c>
      <c r="DA32" s="53"/>
      <c r="DB32" s="53"/>
      <c r="DC32" s="46">
        <v>54765.170000000013</v>
      </c>
      <c r="DD32" s="53"/>
      <c r="DE32" s="40">
        <v>69156.149999999994</v>
      </c>
      <c r="DF32" s="53"/>
      <c r="DG32" s="40">
        <v>93500</v>
      </c>
      <c r="DH32" s="53"/>
      <c r="DI32" s="53"/>
      <c r="DJ32" s="53"/>
      <c r="DK32" s="53"/>
      <c r="DL32" s="53"/>
      <c r="DM32" s="53"/>
      <c r="DN32" s="46">
        <v>54765.170000000013</v>
      </c>
      <c r="DO32" s="53"/>
      <c r="DP32" s="53"/>
      <c r="DQ32" s="53"/>
      <c r="DR32" s="53"/>
      <c r="DS32" s="46">
        <v>68866.300000000017</v>
      </c>
      <c r="DT32" s="35">
        <v>79398.87</v>
      </c>
      <c r="DU32" s="53"/>
      <c r="DV32" s="40">
        <v>207468.44999999998</v>
      </c>
      <c r="DW32" s="35">
        <v>688633.7</v>
      </c>
      <c r="DX32" s="53">
        <v>80000</v>
      </c>
      <c r="DY32" s="53"/>
      <c r="DZ32" s="53"/>
      <c r="EA32" s="53"/>
      <c r="EB32" s="46">
        <v>68866.300000000017</v>
      </c>
      <c r="EC32" s="53"/>
      <c r="ED32" s="53"/>
      <c r="EE32" s="46">
        <v>97652.700000000012</v>
      </c>
      <c r="EF32" s="53"/>
      <c r="EG32" s="53"/>
      <c r="EH32" s="35">
        <v>51213.600000000006</v>
      </c>
      <c r="EI32" s="53"/>
      <c r="EJ32" s="53"/>
      <c r="EK32" s="53">
        <v>80000</v>
      </c>
      <c r="EL32" s="53"/>
      <c r="EM32" s="53"/>
      <c r="EN32" s="53"/>
      <c r="EO32" s="53"/>
      <c r="EP32" s="53"/>
      <c r="EQ32" s="53"/>
      <c r="ER32" s="46">
        <v>97652.700000000012</v>
      </c>
      <c r="ES32" s="53"/>
      <c r="ET32" s="53">
        <v>-95000</v>
      </c>
      <c r="EU32" s="53"/>
      <c r="EV32" s="53"/>
      <c r="EW32" s="46">
        <v>10953.660000000018</v>
      </c>
      <c r="EX32" s="53"/>
      <c r="EY32" s="35">
        <v>71699.039999999994</v>
      </c>
      <c r="EZ32" s="53"/>
      <c r="FA32" s="53"/>
      <c r="FB32" s="53">
        <v>80000</v>
      </c>
      <c r="FC32" s="53"/>
      <c r="FD32" s="53"/>
      <c r="FE32" s="53"/>
      <c r="FF32" s="53"/>
      <c r="FG32" s="53"/>
      <c r="FH32" s="53"/>
      <c r="FI32" s="46">
        <v>10953.660000000018</v>
      </c>
      <c r="FJ32" s="53"/>
      <c r="FK32" s="53">
        <v>-10000</v>
      </c>
      <c r="FL32" s="53"/>
      <c r="FM32" s="35">
        <v>80953.660000000018</v>
      </c>
      <c r="FN32" s="53"/>
      <c r="FO32" s="35">
        <v>203866.30000000002</v>
      </c>
      <c r="FP32" s="40">
        <v>892500</v>
      </c>
      <c r="FQ32" s="40">
        <v>0</v>
      </c>
      <c r="FR32" s="35">
        <v>0</v>
      </c>
      <c r="FS32" s="40">
        <v>0</v>
      </c>
      <c r="FV32" s="42"/>
      <c r="FW32" s="42"/>
      <c r="FX32" s="42"/>
    </row>
    <row r="33" spans="1:180" s="41" customFormat="1" x14ac:dyDescent="0.25">
      <c r="A33" s="51" t="s">
        <v>160</v>
      </c>
      <c r="B33" s="52" t="s">
        <v>161</v>
      </c>
      <c r="C33" s="53">
        <v>3000</v>
      </c>
      <c r="D33" s="53"/>
      <c r="E33" s="53">
        <v>3000</v>
      </c>
      <c r="F33" s="46">
        <v>3000</v>
      </c>
      <c r="G33" s="53"/>
      <c r="H33" s="53"/>
      <c r="I33" s="40">
        <v>0</v>
      </c>
      <c r="J33" s="53"/>
      <c r="K33" s="53"/>
      <c r="L33" s="53"/>
      <c r="M33" s="53"/>
      <c r="N33" s="53"/>
      <c r="O33" s="46">
        <v>3000</v>
      </c>
      <c r="P33" s="53"/>
      <c r="Q33" s="53"/>
      <c r="R33" s="46">
        <v>3000</v>
      </c>
      <c r="S33" s="53"/>
      <c r="T33" s="53"/>
      <c r="U33" s="53"/>
      <c r="V33" s="53"/>
      <c r="W33" s="40">
        <v>0</v>
      </c>
      <c r="X33" s="53"/>
      <c r="Y33" s="53"/>
      <c r="Z33" s="53"/>
      <c r="AA33" s="53"/>
      <c r="AB33" s="53"/>
      <c r="AC33" s="46">
        <v>3000</v>
      </c>
      <c r="AD33" s="53"/>
      <c r="AE33" s="46">
        <v>3000</v>
      </c>
      <c r="AF33" s="53"/>
      <c r="AG33" s="53"/>
      <c r="AH33" s="40">
        <v>0</v>
      </c>
      <c r="AI33" s="53"/>
      <c r="AJ33" s="53"/>
      <c r="AK33" s="40">
        <v>0</v>
      </c>
      <c r="AL33" s="40">
        <v>0</v>
      </c>
      <c r="AM33" s="40"/>
      <c r="AN33" s="53"/>
      <c r="AO33" s="53"/>
      <c r="AP33" s="46">
        <v>3000</v>
      </c>
      <c r="AQ33" s="53"/>
      <c r="AR33" s="53"/>
      <c r="AS33" s="46">
        <v>3000</v>
      </c>
      <c r="AT33" s="53"/>
      <c r="AU33" s="53"/>
      <c r="AV33" s="40">
        <v>0</v>
      </c>
      <c r="AW33" s="53"/>
      <c r="AX33" s="40"/>
      <c r="AY33" s="53"/>
      <c r="AZ33" s="53"/>
      <c r="BA33" s="53"/>
      <c r="BB33" s="46">
        <v>3000</v>
      </c>
      <c r="BC33" s="53"/>
      <c r="BD33" s="53"/>
      <c r="BE33" s="53"/>
      <c r="BF33" s="46">
        <v>3000</v>
      </c>
      <c r="BG33" s="53"/>
      <c r="BH33" s="40">
        <v>0</v>
      </c>
      <c r="BI33" s="53"/>
      <c r="BJ33" s="40"/>
      <c r="BK33" s="53"/>
      <c r="BL33" s="53"/>
      <c r="BM33" s="53"/>
      <c r="BN33" s="53"/>
      <c r="BO33" s="53"/>
      <c r="BP33" s="53"/>
      <c r="BQ33" s="53"/>
      <c r="BR33" s="46">
        <v>3000</v>
      </c>
      <c r="BS33" s="53"/>
      <c r="BT33" s="53"/>
      <c r="BU33" s="53"/>
      <c r="BV33" s="46">
        <v>3000</v>
      </c>
      <c r="BW33" s="53"/>
      <c r="BX33" s="53"/>
      <c r="BY33" s="40">
        <v>0</v>
      </c>
      <c r="BZ33" s="53"/>
      <c r="CA33" s="40">
        <v>0</v>
      </c>
      <c r="CB33" s="40">
        <v>0</v>
      </c>
      <c r="CC33" s="40">
        <v>0</v>
      </c>
      <c r="CD33" s="40">
        <v>0</v>
      </c>
      <c r="CE33" s="40">
        <v>0</v>
      </c>
      <c r="CF33" s="53"/>
      <c r="CG33" s="46">
        <v>3000</v>
      </c>
      <c r="CH33" s="53"/>
      <c r="CI33" s="53"/>
      <c r="CJ33" s="53"/>
      <c r="CK33" s="46">
        <v>3000</v>
      </c>
      <c r="CL33" s="53"/>
      <c r="CM33" s="53"/>
      <c r="CN33" s="53"/>
      <c r="CO33" s="40">
        <v>0</v>
      </c>
      <c r="CP33" s="53"/>
      <c r="CQ33" s="40">
        <v>0</v>
      </c>
      <c r="CR33" s="53"/>
      <c r="CS33" s="53"/>
      <c r="CT33" s="53"/>
      <c r="CU33" s="53"/>
      <c r="CV33" s="53"/>
      <c r="CW33" s="53"/>
      <c r="CX33" s="53"/>
      <c r="CY33" s="53"/>
      <c r="CZ33" s="46">
        <v>3000</v>
      </c>
      <c r="DA33" s="53"/>
      <c r="DB33" s="53"/>
      <c r="DC33" s="46">
        <v>3000</v>
      </c>
      <c r="DD33" s="53"/>
      <c r="DE33" s="40">
        <v>0</v>
      </c>
      <c r="DF33" s="53"/>
      <c r="DG33" s="40">
        <v>0</v>
      </c>
      <c r="DH33" s="53"/>
      <c r="DI33" s="53"/>
      <c r="DJ33" s="53"/>
      <c r="DK33" s="53"/>
      <c r="DL33" s="53"/>
      <c r="DM33" s="53"/>
      <c r="DN33" s="46">
        <v>3000</v>
      </c>
      <c r="DO33" s="53"/>
      <c r="DP33" s="53"/>
      <c r="DQ33" s="53"/>
      <c r="DR33" s="53"/>
      <c r="DS33" s="46">
        <v>3000</v>
      </c>
      <c r="DT33" s="35">
        <v>0</v>
      </c>
      <c r="DU33" s="53"/>
      <c r="DV33" s="40">
        <v>0</v>
      </c>
      <c r="DW33" s="35">
        <v>0</v>
      </c>
      <c r="DX33" s="53"/>
      <c r="DY33" s="53"/>
      <c r="DZ33" s="53"/>
      <c r="EA33" s="53"/>
      <c r="EB33" s="46">
        <v>3000</v>
      </c>
      <c r="EC33" s="53"/>
      <c r="ED33" s="53"/>
      <c r="EE33" s="46">
        <v>3000</v>
      </c>
      <c r="EF33" s="53"/>
      <c r="EG33" s="53"/>
      <c r="EH33" s="35">
        <v>0</v>
      </c>
      <c r="EI33" s="53"/>
      <c r="EJ33" s="53"/>
      <c r="EK33" s="53"/>
      <c r="EL33" s="53"/>
      <c r="EM33" s="53"/>
      <c r="EN33" s="53"/>
      <c r="EO33" s="53"/>
      <c r="EP33" s="53"/>
      <c r="EQ33" s="53"/>
      <c r="ER33" s="46">
        <v>3000</v>
      </c>
      <c r="ES33" s="53"/>
      <c r="ET33" s="53"/>
      <c r="EU33" s="53"/>
      <c r="EV33" s="53"/>
      <c r="EW33" s="46">
        <v>3000</v>
      </c>
      <c r="EX33" s="53"/>
      <c r="EY33" s="35">
        <v>0</v>
      </c>
      <c r="EZ33" s="53"/>
      <c r="FA33" s="53"/>
      <c r="FB33" s="53"/>
      <c r="FC33" s="53"/>
      <c r="FD33" s="53"/>
      <c r="FE33" s="53"/>
      <c r="FF33" s="53"/>
      <c r="FG33" s="53"/>
      <c r="FH33" s="53"/>
      <c r="FI33" s="46">
        <v>3000</v>
      </c>
      <c r="FJ33" s="53"/>
      <c r="FK33" s="53"/>
      <c r="FL33" s="53"/>
      <c r="FM33" s="35">
        <v>3000</v>
      </c>
      <c r="FN33" s="53"/>
      <c r="FO33" s="35">
        <v>3000</v>
      </c>
      <c r="FP33" s="40">
        <v>3000</v>
      </c>
      <c r="FQ33" s="40">
        <v>0</v>
      </c>
      <c r="FR33" s="35">
        <v>0</v>
      </c>
      <c r="FS33" s="40">
        <v>0</v>
      </c>
      <c r="FV33" s="42"/>
      <c r="FW33" s="42"/>
      <c r="FX33" s="42"/>
    </row>
    <row r="34" spans="1:180" s="41" customFormat="1" x14ac:dyDescent="0.25">
      <c r="A34" s="51" t="s">
        <v>162</v>
      </c>
      <c r="B34" s="52" t="s">
        <v>163</v>
      </c>
      <c r="C34" s="53">
        <v>0</v>
      </c>
      <c r="D34" s="53"/>
      <c r="E34" s="53"/>
      <c r="F34" s="46">
        <v>0</v>
      </c>
      <c r="G34" s="53"/>
      <c r="H34" s="53"/>
      <c r="I34" s="40">
        <v>0</v>
      </c>
      <c r="J34" s="53"/>
      <c r="K34" s="53"/>
      <c r="L34" s="53"/>
      <c r="M34" s="53"/>
      <c r="N34" s="53"/>
      <c r="O34" s="46">
        <v>0</v>
      </c>
      <c r="P34" s="53"/>
      <c r="Q34" s="53"/>
      <c r="R34" s="46">
        <v>0</v>
      </c>
      <c r="S34" s="53"/>
      <c r="T34" s="53"/>
      <c r="U34" s="53"/>
      <c r="V34" s="53"/>
      <c r="W34" s="40">
        <v>0</v>
      </c>
      <c r="X34" s="53"/>
      <c r="Y34" s="53"/>
      <c r="Z34" s="53"/>
      <c r="AA34" s="53"/>
      <c r="AB34" s="53"/>
      <c r="AC34" s="46">
        <v>0</v>
      </c>
      <c r="AD34" s="53"/>
      <c r="AE34" s="46">
        <v>0</v>
      </c>
      <c r="AF34" s="53"/>
      <c r="AG34" s="53"/>
      <c r="AH34" s="40">
        <v>0</v>
      </c>
      <c r="AI34" s="53"/>
      <c r="AJ34" s="53"/>
      <c r="AK34" s="40">
        <v>0</v>
      </c>
      <c r="AL34" s="40">
        <v>0</v>
      </c>
      <c r="AM34" s="40"/>
      <c r="AN34" s="53"/>
      <c r="AO34" s="53"/>
      <c r="AP34" s="46">
        <v>0</v>
      </c>
      <c r="AQ34" s="53"/>
      <c r="AR34" s="53"/>
      <c r="AS34" s="46">
        <v>0</v>
      </c>
      <c r="AT34" s="53"/>
      <c r="AU34" s="53"/>
      <c r="AV34" s="40">
        <v>0</v>
      </c>
      <c r="AW34" s="53"/>
      <c r="AX34" s="40"/>
      <c r="AY34" s="53"/>
      <c r="AZ34" s="53"/>
      <c r="BA34" s="53"/>
      <c r="BB34" s="46">
        <v>0</v>
      </c>
      <c r="BC34" s="53"/>
      <c r="BD34" s="53"/>
      <c r="BE34" s="53"/>
      <c r="BF34" s="46">
        <v>0</v>
      </c>
      <c r="BG34" s="53"/>
      <c r="BH34" s="40">
        <v>0</v>
      </c>
      <c r="BI34" s="53"/>
      <c r="BJ34" s="40"/>
      <c r="BK34" s="53"/>
      <c r="BL34" s="53"/>
      <c r="BM34" s="53"/>
      <c r="BN34" s="53"/>
      <c r="BO34" s="53"/>
      <c r="BP34" s="53"/>
      <c r="BQ34" s="53"/>
      <c r="BR34" s="46">
        <v>0</v>
      </c>
      <c r="BS34" s="53"/>
      <c r="BT34" s="53"/>
      <c r="BU34" s="53"/>
      <c r="BV34" s="46">
        <v>0</v>
      </c>
      <c r="BW34" s="53"/>
      <c r="BX34" s="53"/>
      <c r="BY34" s="40">
        <v>0</v>
      </c>
      <c r="BZ34" s="53"/>
      <c r="CA34" s="40">
        <v>0</v>
      </c>
      <c r="CB34" s="40">
        <v>0</v>
      </c>
      <c r="CC34" s="40">
        <v>0</v>
      </c>
      <c r="CD34" s="40">
        <v>0</v>
      </c>
      <c r="CE34" s="40">
        <v>0</v>
      </c>
      <c r="CF34" s="53"/>
      <c r="CG34" s="46">
        <v>0</v>
      </c>
      <c r="CH34" s="53"/>
      <c r="CI34" s="53"/>
      <c r="CJ34" s="53"/>
      <c r="CK34" s="46">
        <v>0</v>
      </c>
      <c r="CL34" s="53"/>
      <c r="CM34" s="53"/>
      <c r="CN34" s="53"/>
      <c r="CO34" s="40">
        <v>0</v>
      </c>
      <c r="CP34" s="53"/>
      <c r="CQ34" s="40">
        <v>0</v>
      </c>
      <c r="CR34" s="53"/>
      <c r="CS34" s="53"/>
      <c r="CT34" s="53"/>
      <c r="CU34" s="53"/>
      <c r="CV34" s="53"/>
      <c r="CW34" s="53"/>
      <c r="CX34" s="53"/>
      <c r="CY34" s="53"/>
      <c r="CZ34" s="46">
        <v>0</v>
      </c>
      <c r="DA34" s="53"/>
      <c r="DB34" s="53"/>
      <c r="DC34" s="46">
        <v>0</v>
      </c>
      <c r="DD34" s="53"/>
      <c r="DE34" s="40">
        <v>0</v>
      </c>
      <c r="DF34" s="53"/>
      <c r="DG34" s="40">
        <v>0</v>
      </c>
      <c r="DH34" s="53"/>
      <c r="DI34" s="53"/>
      <c r="DJ34" s="53"/>
      <c r="DK34" s="53"/>
      <c r="DL34" s="53"/>
      <c r="DM34" s="53"/>
      <c r="DN34" s="46">
        <v>0</v>
      </c>
      <c r="DO34" s="53"/>
      <c r="DP34" s="53"/>
      <c r="DQ34" s="53"/>
      <c r="DR34" s="53"/>
      <c r="DS34" s="46">
        <v>0</v>
      </c>
      <c r="DT34" s="35">
        <v>0</v>
      </c>
      <c r="DU34" s="53"/>
      <c r="DV34" s="40">
        <v>0</v>
      </c>
      <c r="DW34" s="35">
        <v>0</v>
      </c>
      <c r="DX34" s="53"/>
      <c r="DY34" s="53"/>
      <c r="DZ34" s="53"/>
      <c r="EA34" s="53"/>
      <c r="EB34" s="46">
        <v>0</v>
      </c>
      <c r="EC34" s="53"/>
      <c r="ED34" s="53"/>
      <c r="EE34" s="46">
        <v>0</v>
      </c>
      <c r="EF34" s="53"/>
      <c r="EG34" s="53"/>
      <c r="EH34" s="35">
        <v>0</v>
      </c>
      <c r="EI34" s="53"/>
      <c r="EJ34" s="53"/>
      <c r="EK34" s="53"/>
      <c r="EL34" s="53"/>
      <c r="EM34" s="53"/>
      <c r="EN34" s="53"/>
      <c r="EO34" s="53"/>
      <c r="EP34" s="53"/>
      <c r="EQ34" s="53"/>
      <c r="ER34" s="46">
        <v>0</v>
      </c>
      <c r="ES34" s="53"/>
      <c r="ET34" s="53"/>
      <c r="EU34" s="53"/>
      <c r="EV34" s="53"/>
      <c r="EW34" s="46">
        <v>0</v>
      </c>
      <c r="EX34" s="53"/>
      <c r="EY34" s="35">
        <v>0</v>
      </c>
      <c r="EZ34" s="53"/>
      <c r="FA34" s="53"/>
      <c r="FB34" s="53"/>
      <c r="FC34" s="53"/>
      <c r="FD34" s="53"/>
      <c r="FE34" s="53"/>
      <c r="FF34" s="53"/>
      <c r="FG34" s="53"/>
      <c r="FH34" s="53"/>
      <c r="FI34" s="46">
        <v>0</v>
      </c>
      <c r="FJ34" s="53"/>
      <c r="FK34" s="53"/>
      <c r="FL34" s="53"/>
      <c r="FM34" s="35">
        <v>0</v>
      </c>
      <c r="FN34" s="53"/>
      <c r="FO34" s="35">
        <v>0</v>
      </c>
      <c r="FP34" s="40">
        <v>0</v>
      </c>
      <c r="FQ34" s="40">
        <v>0</v>
      </c>
      <c r="FR34" s="35">
        <v>0</v>
      </c>
      <c r="FS34" s="40">
        <v>0</v>
      </c>
      <c r="FV34" s="42"/>
      <c r="FW34" s="42"/>
      <c r="FX34" s="42"/>
    </row>
    <row r="35" spans="1:180" s="41" customFormat="1" x14ac:dyDescent="0.25">
      <c r="A35" s="51" t="s">
        <v>164</v>
      </c>
      <c r="B35" s="54" t="s">
        <v>165</v>
      </c>
      <c r="C35" s="53">
        <v>0</v>
      </c>
      <c r="D35" s="53"/>
      <c r="E35" s="53"/>
      <c r="F35" s="46">
        <v>0</v>
      </c>
      <c r="G35" s="53"/>
      <c r="H35" s="53"/>
      <c r="I35" s="40">
        <v>0</v>
      </c>
      <c r="J35" s="53"/>
      <c r="K35" s="53"/>
      <c r="L35" s="53"/>
      <c r="M35" s="53"/>
      <c r="N35" s="53"/>
      <c r="O35" s="46">
        <v>0</v>
      </c>
      <c r="P35" s="53"/>
      <c r="Q35" s="53"/>
      <c r="R35" s="46">
        <v>0</v>
      </c>
      <c r="S35" s="53"/>
      <c r="T35" s="53"/>
      <c r="U35" s="53"/>
      <c r="V35" s="53"/>
      <c r="W35" s="40">
        <v>0</v>
      </c>
      <c r="X35" s="53"/>
      <c r="Y35" s="53"/>
      <c r="Z35" s="53"/>
      <c r="AA35" s="53"/>
      <c r="AB35" s="53"/>
      <c r="AC35" s="46">
        <v>0</v>
      </c>
      <c r="AD35" s="53"/>
      <c r="AE35" s="46">
        <v>0</v>
      </c>
      <c r="AF35" s="53"/>
      <c r="AG35" s="53"/>
      <c r="AH35" s="40">
        <v>0</v>
      </c>
      <c r="AI35" s="53"/>
      <c r="AJ35" s="53"/>
      <c r="AK35" s="40">
        <v>0</v>
      </c>
      <c r="AL35" s="40">
        <v>0</v>
      </c>
      <c r="AM35" s="40"/>
      <c r="AN35" s="53"/>
      <c r="AO35" s="53"/>
      <c r="AP35" s="46">
        <v>0</v>
      </c>
      <c r="AQ35" s="53"/>
      <c r="AR35" s="53"/>
      <c r="AS35" s="46">
        <v>0</v>
      </c>
      <c r="AT35" s="53"/>
      <c r="AU35" s="53"/>
      <c r="AV35" s="40">
        <v>0</v>
      </c>
      <c r="AW35" s="53"/>
      <c r="AX35" s="40"/>
      <c r="AY35" s="53"/>
      <c r="AZ35" s="53"/>
      <c r="BA35" s="53"/>
      <c r="BB35" s="46">
        <v>0</v>
      </c>
      <c r="BC35" s="53"/>
      <c r="BD35" s="53"/>
      <c r="BE35" s="53"/>
      <c r="BF35" s="46">
        <v>0</v>
      </c>
      <c r="BG35" s="53"/>
      <c r="BH35" s="40">
        <v>0</v>
      </c>
      <c r="BI35" s="53"/>
      <c r="BJ35" s="40"/>
      <c r="BK35" s="53"/>
      <c r="BL35" s="53"/>
      <c r="BM35" s="53"/>
      <c r="BN35" s="53"/>
      <c r="BO35" s="53"/>
      <c r="BP35" s="53"/>
      <c r="BQ35" s="53"/>
      <c r="BR35" s="46">
        <v>0</v>
      </c>
      <c r="BS35" s="53"/>
      <c r="BT35" s="53"/>
      <c r="BU35" s="53"/>
      <c r="BV35" s="46">
        <v>0</v>
      </c>
      <c r="BW35" s="53"/>
      <c r="BX35" s="53"/>
      <c r="BY35" s="40">
        <v>0</v>
      </c>
      <c r="BZ35" s="53"/>
      <c r="CA35" s="40">
        <v>0</v>
      </c>
      <c r="CB35" s="40">
        <v>0</v>
      </c>
      <c r="CC35" s="40">
        <v>0</v>
      </c>
      <c r="CD35" s="40">
        <v>0</v>
      </c>
      <c r="CE35" s="40">
        <v>0</v>
      </c>
      <c r="CF35" s="53"/>
      <c r="CG35" s="46">
        <v>0</v>
      </c>
      <c r="CH35" s="53"/>
      <c r="CI35" s="53"/>
      <c r="CJ35" s="53"/>
      <c r="CK35" s="46">
        <v>0</v>
      </c>
      <c r="CL35" s="53"/>
      <c r="CM35" s="53"/>
      <c r="CN35" s="53"/>
      <c r="CO35" s="40">
        <v>0</v>
      </c>
      <c r="CP35" s="53"/>
      <c r="CQ35" s="40">
        <v>0</v>
      </c>
      <c r="CR35" s="53"/>
      <c r="CS35" s="53"/>
      <c r="CT35" s="53"/>
      <c r="CU35" s="53"/>
      <c r="CV35" s="53"/>
      <c r="CW35" s="53"/>
      <c r="CX35" s="53"/>
      <c r="CY35" s="53"/>
      <c r="CZ35" s="46">
        <v>0</v>
      </c>
      <c r="DA35" s="53"/>
      <c r="DB35" s="53"/>
      <c r="DC35" s="46">
        <v>0</v>
      </c>
      <c r="DD35" s="53"/>
      <c r="DE35" s="40">
        <v>0</v>
      </c>
      <c r="DF35" s="53"/>
      <c r="DG35" s="40">
        <v>0</v>
      </c>
      <c r="DH35" s="53"/>
      <c r="DI35" s="53"/>
      <c r="DJ35" s="53"/>
      <c r="DK35" s="53"/>
      <c r="DL35" s="53"/>
      <c r="DM35" s="53"/>
      <c r="DN35" s="46">
        <v>0</v>
      </c>
      <c r="DO35" s="53"/>
      <c r="DP35" s="53"/>
      <c r="DQ35" s="53"/>
      <c r="DR35" s="53"/>
      <c r="DS35" s="46">
        <v>0</v>
      </c>
      <c r="DT35" s="35">
        <v>0</v>
      </c>
      <c r="DU35" s="53"/>
      <c r="DV35" s="40">
        <v>0</v>
      </c>
      <c r="DW35" s="35">
        <v>0</v>
      </c>
      <c r="DX35" s="53"/>
      <c r="DY35" s="53"/>
      <c r="DZ35" s="53"/>
      <c r="EA35" s="53"/>
      <c r="EB35" s="46">
        <v>0</v>
      </c>
      <c r="EC35" s="53"/>
      <c r="ED35" s="53"/>
      <c r="EE35" s="46">
        <v>0</v>
      </c>
      <c r="EF35" s="53"/>
      <c r="EG35" s="53"/>
      <c r="EH35" s="35">
        <v>0</v>
      </c>
      <c r="EI35" s="53"/>
      <c r="EJ35" s="53"/>
      <c r="EK35" s="53"/>
      <c r="EL35" s="53"/>
      <c r="EM35" s="53"/>
      <c r="EN35" s="53"/>
      <c r="EO35" s="53"/>
      <c r="EP35" s="53"/>
      <c r="EQ35" s="53"/>
      <c r="ER35" s="46">
        <v>0</v>
      </c>
      <c r="ES35" s="53"/>
      <c r="ET35" s="53"/>
      <c r="EU35" s="53"/>
      <c r="EV35" s="53"/>
      <c r="EW35" s="46">
        <v>0</v>
      </c>
      <c r="EX35" s="53"/>
      <c r="EY35" s="35">
        <v>0</v>
      </c>
      <c r="EZ35" s="53"/>
      <c r="FA35" s="53"/>
      <c r="FB35" s="53"/>
      <c r="FC35" s="53"/>
      <c r="FD35" s="53"/>
      <c r="FE35" s="53"/>
      <c r="FF35" s="53"/>
      <c r="FG35" s="53"/>
      <c r="FH35" s="53"/>
      <c r="FI35" s="46">
        <v>0</v>
      </c>
      <c r="FJ35" s="53"/>
      <c r="FK35" s="53"/>
      <c r="FL35" s="53"/>
      <c r="FM35" s="35">
        <v>0</v>
      </c>
      <c r="FN35" s="53"/>
      <c r="FO35" s="35">
        <v>0</v>
      </c>
      <c r="FP35" s="40">
        <v>0</v>
      </c>
      <c r="FQ35" s="40">
        <v>0</v>
      </c>
      <c r="FR35" s="35">
        <v>0</v>
      </c>
      <c r="FS35" s="40">
        <v>0</v>
      </c>
      <c r="FV35" s="42"/>
      <c r="FW35" s="42"/>
      <c r="FX35" s="42"/>
    </row>
    <row r="36" spans="1:180" s="41" customFormat="1" x14ac:dyDescent="0.25">
      <c r="A36" s="51" t="s">
        <v>166</v>
      </c>
      <c r="B36" s="52" t="s">
        <v>167</v>
      </c>
      <c r="C36" s="53">
        <v>994240</v>
      </c>
      <c r="D36" s="53"/>
      <c r="E36" s="53">
        <v>10763.619999999999</v>
      </c>
      <c r="F36" s="46"/>
      <c r="G36" s="53">
        <v>29248.880000000001</v>
      </c>
      <c r="H36" s="53">
        <v>19236.380000000005</v>
      </c>
      <c r="I36" s="40">
        <v>40012.5</v>
      </c>
      <c r="J36" s="53"/>
      <c r="K36" s="53">
        <v>61000</v>
      </c>
      <c r="L36" s="53"/>
      <c r="M36" s="53"/>
      <c r="N36" s="53"/>
      <c r="O36" s="46"/>
      <c r="P36" s="53">
        <v>29248.880000000001</v>
      </c>
      <c r="Q36" s="53"/>
      <c r="R36" s="46"/>
      <c r="S36" s="53">
        <v>68280.080000000016</v>
      </c>
      <c r="T36" s="53"/>
      <c r="U36" s="53"/>
      <c r="V36" s="53"/>
      <c r="W36" s="40">
        <v>100031.20000000001</v>
      </c>
      <c r="X36" s="53"/>
      <c r="Y36" s="53"/>
      <c r="Z36" s="53">
        <v>80240</v>
      </c>
      <c r="AA36" s="53"/>
      <c r="AB36" s="53"/>
      <c r="AC36" s="46"/>
      <c r="AD36" s="53">
        <v>68280.080000000016</v>
      </c>
      <c r="AE36" s="46">
        <v>0</v>
      </c>
      <c r="AF36" s="53"/>
      <c r="AG36" s="53"/>
      <c r="AH36" s="40">
        <v>11959.919999999984</v>
      </c>
      <c r="AI36" s="53"/>
      <c r="AJ36" s="53">
        <v>88071.290000000008</v>
      </c>
      <c r="AK36" s="40">
        <v>171240</v>
      </c>
      <c r="AL36" s="40">
        <v>0</v>
      </c>
      <c r="AM36" s="40">
        <v>61000</v>
      </c>
      <c r="AN36" s="53"/>
      <c r="AO36" s="53">
        <v>90000</v>
      </c>
      <c r="AP36" s="46">
        <v>0</v>
      </c>
      <c r="AQ36" s="53"/>
      <c r="AR36" s="53"/>
      <c r="AS36" s="46"/>
      <c r="AT36" s="53">
        <v>39107.590000000011</v>
      </c>
      <c r="AU36" s="53">
        <v>88071.290000000008</v>
      </c>
      <c r="AV36" s="40">
        <v>102036.30000000002</v>
      </c>
      <c r="AW36" s="53"/>
      <c r="AX36" s="40">
        <v>61000</v>
      </c>
      <c r="AY36" s="53"/>
      <c r="AZ36" s="53">
        <v>66000</v>
      </c>
      <c r="BA36" s="53"/>
      <c r="BB36" s="46"/>
      <c r="BC36" s="53">
        <v>39107.590000000011</v>
      </c>
      <c r="BD36" s="53">
        <v>15000</v>
      </c>
      <c r="BE36" s="53"/>
      <c r="BF36" s="46">
        <v>856.1</v>
      </c>
      <c r="BG36" s="53"/>
      <c r="BH36" s="40">
        <v>102036.30999999998</v>
      </c>
      <c r="BI36" s="53"/>
      <c r="BJ36" s="40">
        <v>57000</v>
      </c>
      <c r="BK36" s="53"/>
      <c r="BL36" s="53"/>
      <c r="BM36" s="53">
        <v>45000</v>
      </c>
      <c r="BN36" s="53"/>
      <c r="BO36" s="53"/>
      <c r="BP36" s="53"/>
      <c r="BQ36" s="53"/>
      <c r="BR36" s="46">
        <v>856.1</v>
      </c>
      <c r="BS36" s="53"/>
      <c r="BT36" s="53"/>
      <c r="BU36" s="53"/>
      <c r="BV36" s="46">
        <v>41634.310000000012</v>
      </c>
      <c r="BW36" s="53"/>
      <c r="BX36" s="53"/>
      <c r="BY36" s="40">
        <v>61221.789999999994</v>
      </c>
      <c r="BZ36" s="53"/>
      <c r="CA36" s="40">
        <v>353365.69</v>
      </c>
      <c r="CB36" s="40">
        <v>0</v>
      </c>
      <c r="CC36" s="40">
        <v>524605.68999999994</v>
      </c>
      <c r="CD36" s="40">
        <v>0</v>
      </c>
      <c r="CE36" s="40">
        <v>102000</v>
      </c>
      <c r="CF36" s="53"/>
      <c r="CG36" s="46">
        <v>41634.310000000012</v>
      </c>
      <c r="CH36" s="53"/>
      <c r="CI36" s="53"/>
      <c r="CJ36" s="53"/>
      <c r="CK36" s="46">
        <v>82412.53</v>
      </c>
      <c r="CL36" s="53"/>
      <c r="CM36" s="53"/>
      <c r="CN36" s="53"/>
      <c r="CO36" s="40">
        <v>61221.78</v>
      </c>
      <c r="CP36" s="53"/>
      <c r="CQ36" s="40">
        <v>102000</v>
      </c>
      <c r="CR36" s="53"/>
      <c r="CS36" s="53"/>
      <c r="CT36" s="53"/>
      <c r="CU36" s="53"/>
      <c r="CV36" s="53"/>
      <c r="CW36" s="53"/>
      <c r="CX36" s="53"/>
      <c r="CY36" s="53"/>
      <c r="CZ36" s="46">
        <v>82412.53</v>
      </c>
      <c r="DA36" s="53"/>
      <c r="DB36" s="53"/>
      <c r="DC36" s="46">
        <v>82376.2</v>
      </c>
      <c r="DD36" s="53"/>
      <c r="DE36" s="40">
        <v>102036.33</v>
      </c>
      <c r="DF36" s="53"/>
      <c r="DG36" s="40">
        <v>102000</v>
      </c>
      <c r="DH36" s="53"/>
      <c r="DI36" s="53"/>
      <c r="DJ36" s="53"/>
      <c r="DK36" s="53"/>
      <c r="DL36" s="53"/>
      <c r="DM36" s="53"/>
      <c r="DN36" s="46">
        <v>82376.2</v>
      </c>
      <c r="DO36" s="53"/>
      <c r="DP36" s="53"/>
      <c r="DQ36" s="53"/>
      <c r="DR36" s="53"/>
      <c r="DS36" s="46">
        <v>123154.42000000001</v>
      </c>
      <c r="DT36" s="35">
        <v>61221.78</v>
      </c>
      <c r="DU36" s="53"/>
      <c r="DV36" s="40">
        <v>224479.88999999998</v>
      </c>
      <c r="DW36" s="35">
        <v>749085.58</v>
      </c>
      <c r="DX36" s="53">
        <v>81000</v>
      </c>
      <c r="DY36" s="53"/>
      <c r="DZ36" s="53"/>
      <c r="EA36" s="53"/>
      <c r="EB36" s="46">
        <v>123154.42000000001</v>
      </c>
      <c r="EC36" s="53"/>
      <c r="ED36" s="53"/>
      <c r="EE36" s="46">
        <v>122525.37000000001</v>
      </c>
      <c r="EF36" s="53"/>
      <c r="EG36" s="53"/>
      <c r="EH36" s="35">
        <v>81629.05</v>
      </c>
      <c r="EI36" s="53"/>
      <c r="EJ36" s="53"/>
      <c r="EK36" s="53">
        <v>70000</v>
      </c>
      <c r="EL36" s="53"/>
      <c r="EM36" s="53"/>
      <c r="EN36" s="53"/>
      <c r="EO36" s="53"/>
      <c r="EP36" s="53"/>
      <c r="EQ36" s="53"/>
      <c r="ER36" s="46">
        <v>122525.37000000001</v>
      </c>
      <c r="ES36" s="53"/>
      <c r="ET36" s="53">
        <v>-100000</v>
      </c>
      <c r="EU36" s="53"/>
      <c r="EV36" s="53"/>
      <c r="EW36" s="46">
        <v>10896.330000000002</v>
      </c>
      <c r="EX36" s="53"/>
      <c r="EY36" s="35">
        <v>81629.039999999994</v>
      </c>
      <c r="EZ36" s="53"/>
      <c r="FA36" s="53"/>
      <c r="FB36" s="53">
        <v>70000</v>
      </c>
      <c r="FC36" s="53"/>
      <c r="FD36" s="53"/>
      <c r="FE36" s="53"/>
      <c r="FF36" s="53"/>
      <c r="FG36" s="53"/>
      <c r="FH36" s="53"/>
      <c r="FI36" s="46">
        <v>10896.330000000002</v>
      </c>
      <c r="FJ36" s="53"/>
      <c r="FK36" s="53">
        <v>1000</v>
      </c>
      <c r="FL36" s="53"/>
      <c r="FM36" s="35">
        <v>81896.33</v>
      </c>
      <c r="FN36" s="53"/>
      <c r="FO36" s="35">
        <v>245154.41999999998</v>
      </c>
      <c r="FP36" s="40">
        <v>994240</v>
      </c>
      <c r="FQ36" s="40">
        <v>0</v>
      </c>
      <c r="FR36" s="35">
        <v>0</v>
      </c>
      <c r="FS36" s="40">
        <v>0</v>
      </c>
      <c r="FV36" s="42"/>
      <c r="FW36" s="42"/>
      <c r="FX36" s="42"/>
    </row>
    <row r="37" spans="1:180" x14ac:dyDescent="0.25">
      <c r="A37" s="55" t="s">
        <v>168</v>
      </c>
      <c r="B37" s="34" t="s">
        <v>169</v>
      </c>
      <c r="C37" s="49">
        <v>0</v>
      </c>
      <c r="D37" s="49"/>
      <c r="E37" s="49"/>
      <c r="F37" s="46">
        <v>0</v>
      </c>
      <c r="G37" s="49"/>
      <c r="H37" s="49"/>
      <c r="I37" s="35">
        <v>0</v>
      </c>
      <c r="J37" s="49"/>
      <c r="K37" s="49"/>
      <c r="L37" s="49"/>
      <c r="M37" s="49"/>
      <c r="N37" s="49"/>
      <c r="O37" s="46">
        <v>0</v>
      </c>
      <c r="P37" s="49"/>
      <c r="Q37" s="49"/>
      <c r="R37" s="46">
        <v>0</v>
      </c>
      <c r="S37" s="49"/>
      <c r="T37" s="49"/>
      <c r="U37" s="49"/>
      <c r="V37" s="49"/>
      <c r="W37" s="35">
        <v>0</v>
      </c>
      <c r="X37" s="49"/>
      <c r="Y37" s="49"/>
      <c r="Z37" s="49"/>
      <c r="AA37" s="49"/>
      <c r="AB37" s="49"/>
      <c r="AC37" s="46">
        <v>0</v>
      </c>
      <c r="AD37" s="49"/>
      <c r="AE37" s="46">
        <v>0</v>
      </c>
      <c r="AF37" s="49"/>
      <c r="AG37" s="49"/>
      <c r="AH37" s="35">
        <v>0</v>
      </c>
      <c r="AI37" s="49"/>
      <c r="AJ37" s="49"/>
      <c r="AK37" s="35">
        <v>0</v>
      </c>
      <c r="AL37" s="35">
        <v>0</v>
      </c>
      <c r="AM37" s="35"/>
      <c r="AN37" s="49"/>
      <c r="AO37" s="49"/>
      <c r="AP37" s="46">
        <v>0</v>
      </c>
      <c r="AQ37" s="49"/>
      <c r="AR37" s="49"/>
      <c r="AS37" s="46">
        <v>0</v>
      </c>
      <c r="AT37" s="49"/>
      <c r="AU37" s="49"/>
      <c r="AV37" s="35">
        <v>0</v>
      </c>
      <c r="AW37" s="49"/>
      <c r="AX37" s="35"/>
      <c r="AY37" s="49"/>
      <c r="AZ37" s="49"/>
      <c r="BA37" s="49"/>
      <c r="BB37" s="46">
        <v>0</v>
      </c>
      <c r="BC37" s="49"/>
      <c r="BD37" s="49"/>
      <c r="BE37" s="49"/>
      <c r="BF37" s="46">
        <v>0</v>
      </c>
      <c r="BG37" s="49"/>
      <c r="BH37" s="35">
        <v>0</v>
      </c>
      <c r="BI37" s="49"/>
      <c r="BJ37" s="35"/>
      <c r="BK37" s="49"/>
      <c r="BL37" s="49"/>
      <c r="BM37" s="49"/>
      <c r="BN37" s="49"/>
      <c r="BO37" s="49"/>
      <c r="BP37" s="49"/>
      <c r="BQ37" s="49"/>
      <c r="BR37" s="46">
        <v>0</v>
      </c>
      <c r="BS37" s="49"/>
      <c r="BT37" s="49"/>
      <c r="BU37" s="49"/>
      <c r="BV37" s="46">
        <v>0</v>
      </c>
      <c r="BW37" s="49"/>
      <c r="BX37" s="49"/>
      <c r="BY37" s="35">
        <v>0</v>
      </c>
      <c r="BZ37" s="49"/>
      <c r="CA37" s="35">
        <v>0</v>
      </c>
      <c r="CB37" s="35">
        <v>0</v>
      </c>
      <c r="CC37" s="35">
        <v>0</v>
      </c>
      <c r="CD37" s="35">
        <v>0</v>
      </c>
      <c r="CE37" s="35">
        <v>0</v>
      </c>
      <c r="CF37" s="49"/>
      <c r="CG37" s="46">
        <v>0</v>
      </c>
      <c r="CH37" s="49"/>
      <c r="CI37" s="49"/>
      <c r="CJ37" s="49"/>
      <c r="CK37" s="46">
        <v>0</v>
      </c>
      <c r="CL37" s="49"/>
      <c r="CM37" s="49"/>
      <c r="CN37" s="49"/>
      <c r="CO37" s="35">
        <v>0</v>
      </c>
      <c r="CP37" s="49"/>
      <c r="CQ37" s="35">
        <v>0</v>
      </c>
      <c r="CR37" s="49"/>
      <c r="CS37" s="49"/>
      <c r="CT37" s="49"/>
      <c r="CU37" s="49"/>
      <c r="CV37" s="49"/>
      <c r="CW37" s="49"/>
      <c r="CX37" s="49"/>
      <c r="CY37" s="49"/>
      <c r="CZ37" s="46">
        <v>0</v>
      </c>
      <c r="DA37" s="49"/>
      <c r="DB37" s="49"/>
      <c r="DC37" s="46">
        <v>0</v>
      </c>
      <c r="DD37" s="49"/>
      <c r="DE37" s="35">
        <v>0</v>
      </c>
      <c r="DF37" s="49"/>
      <c r="DG37" s="35">
        <v>0</v>
      </c>
      <c r="DH37" s="49"/>
      <c r="DI37" s="49"/>
      <c r="DJ37" s="49"/>
      <c r="DK37" s="49"/>
      <c r="DL37" s="49"/>
      <c r="DM37" s="49"/>
      <c r="DN37" s="46">
        <v>0</v>
      </c>
      <c r="DO37" s="49"/>
      <c r="DP37" s="49"/>
      <c r="DQ37" s="49"/>
      <c r="DR37" s="49"/>
      <c r="DS37" s="46">
        <v>0</v>
      </c>
      <c r="DT37" s="35">
        <v>0</v>
      </c>
      <c r="DU37" s="49"/>
      <c r="DV37" s="35">
        <v>0</v>
      </c>
      <c r="DW37" s="35">
        <v>0</v>
      </c>
      <c r="DX37" s="49"/>
      <c r="DY37" s="49"/>
      <c r="DZ37" s="49"/>
      <c r="EA37" s="49"/>
      <c r="EB37" s="46">
        <v>0</v>
      </c>
      <c r="EC37" s="49"/>
      <c r="ED37" s="49"/>
      <c r="EE37" s="46">
        <v>0</v>
      </c>
      <c r="EF37" s="49"/>
      <c r="EG37" s="49"/>
      <c r="EH37" s="35">
        <v>0</v>
      </c>
      <c r="EI37" s="49"/>
      <c r="EJ37" s="49"/>
      <c r="EK37" s="49"/>
      <c r="EL37" s="49"/>
      <c r="EM37" s="49"/>
      <c r="EN37" s="49"/>
      <c r="EO37" s="49"/>
      <c r="EP37" s="49"/>
      <c r="EQ37" s="49"/>
      <c r="ER37" s="46">
        <v>0</v>
      </c>
      <c r="ES37" s="49"/>
      <c r="ET37" s="49"/>
      <c r="EU37" s="49"/>
      <c r="EV37" s="49"/>
      <c r="EW37" s="46">
        <v>0</v>
      </c>
      <c r="EX37" s="49"/>
      <c r="EY37" s="35">
        <v>0</v>
      </c>
      <c r="EZ37" s="49"/>
      <c r="FA37" s="49"/>
      <c r="FB37" s="49"/>
      <c r="FC37" s="49"/>
      <c r="FD37" s="49"/>
      <c r="FE37" s="49"/>
      <c r="FF37" s="49"/>
      <c r="FG37" s="49"/>
      <c r="FH37" s="49"/>
      <c r="FI37" s="46">
        <v>0</v>
      </c>
      <c r="FJ37" s="49"/>
      <c r="FK37" s="49"/>
      <c r="FL37" s="49"/>
      <c r="FM37" s="35">
        <v>0</v>
      </c>
      <c r="FN37" s="49"/>
      <c r="FO37" s="35">
        <v>0</v>
      </c>
      <c r="FP37" s="35">
        <v>0</v>
      </c>
      <c r="FQ37" s="35">
        <v>0</v>
      </c>
      <c r="FR37" s="35">
        <v>0</v>
      </c>
      <c r="FS37" s="35">
        <v>0</v>
      </c>
      <c r="FV37" s="4"/>
      <c r="FW37" s="4"/>
      <c r="FX37" s="4"/>
    </row>
    <row r="38" spans="1:180" x14ac:dyDescent="0.25">
      <c r="A38" s="55" t="s">
        <v>170</v>
      </c>
      <c r="B38" s="34" t="s">
        <v>171</v>
      </c>
      <c r="C38" s="49">
        <v>0</v>
      </c>
      <c r="D38" s="49"/>
      <c r="E38" s="49"/>
      <c r="F38" s="46">
        <v>0</v>
      </c>
      <c r="G38" s="49"/>
      <c r="H38" s="49"/>
      <c r="I38" s="35">
        <v>0</v>
      </c>
      <c r="J38" s="49"/>
      <c r="K38" s="49"/>
      <c r="L38" s="49"/>
      <c r="M38" s="49"/>
      <c r="N38" s="49"/>
      <c r="O38" s="46">
        <v>0</v>
      </c>
      <c r="P38" s="49"/>
      <c r="Q38" s="49"/>
      <c r="R38" s="46">
        <v>0</v>
      </c>
      <c r="S38" s="49"/>
      <c r="T38" s="49"/>
      <c r="U38" s="49"/>
      <c r="V38" s="49"/>
      <c r="W38" s="35">
        <v>0</v>
      </c>
      <c r="X38" s="49"/>
      <c r="Y38" s="49"/>
      <c r="Z38" s="49"/>
      <c r="AA38" s="49"/>
      <c r="AB38" s="49"/>
      <c r="AC38" s="46">
        <v>0</v>
      </c>
      <c r="AD38" s="49"/>
      <c r="AE38" s="46">
        <v>0</v>
      </c>
      <c r="AF38" s="49"/>
      <c r="AG38" s="49"/>
      <c r="AH38" s="35">
        <v>0</v>
      </c>
      <c r="AI38" s="49"/>
      <c r="AJ38" s="49"/>
      <c r="AK38" s="35">
        <v>0</v>
      </c>
      <c r="AL38" s="35">
        <v>0</v>
      </c>
      <c r="AM38" s="35"/>
      <c r="AN38" s="49"/>
      <c r="AO38" s="49"/>
      <c r="AP38" s="46">
        <v>0</v>
      </c>
      <c r="AQ38" s="49"/>
      <c r="AR38" s="49"/>
      <c r="AS38" s="46">
        <v>0</v>
      </c>
      <c r="AT38" s="49"/>
      <c r="AU38" s="49"/>
      <c r="AV38" s="35">
        <v>0</v>
      </c>
      <c r="AW38" s="49"/>
      <c r="AX38" s="35"/>
      <c r="AY38" s="49"/>
      <c r="AZ38" s="49"/>
      <c r="BA38" s="49"/>
      <c r="BB38" s="46">
        <v>0</v>
      </c>
      <c r="BC38" s="49"/>
      <c r="BD38" s="49"/>
      <c r="BE38" s="49"/>
      <c r="BF38" s="46">
        <v>0</v>
      </c>
      <c r="BG38" s="49"/>
      <c r="BH38" s="35">
        <v>0</v>
      </c>
      <c r="BI38" s="49"/>
      <c r="BJ38" s="35"/>
      <c r="BK38" s="49"/>
      <c r="BL38" s="49"/>
      <c r="BM38" s="49"/>
      <c r="BN38" s="49"/>
      <c r="BO38" s="49"/>
      <c r="BP38" s="49"/>
      <c r="BQ38" s="49"/>
      <c r="BR38" s="46">
        <v>0</v>
      </c>
      <c r="BS38" s="49"/>
      <c r="BT38" s="49"/>
      <c r="BU38" s="49"/>
      <c r="BV38" s="46">
        <v>0</v>
      </c>
      <c r="BW38" s="49"/>
      <c r="BX38" s="49"/>
      <c r="BY38" s="35">
        <v>0</v>
      </c>
      <c r="BZ38" s="49"/>
      <c r="CA38" s="35">
        <v>0</v>
      </c>
      <c r="CB38" s="35">
        <v>0</v>
      </c>
      <c r="CC38" s="35">
        <v>0</v>
      </c>
      <c r="CD38" s="35">
        <v>0</v>
      </c>
      <c r="CE38" s="35">
        <v>0</v>
      </c>
      <c r="CF38" s="49"/>
      <c r="CG38" s="46">
        <v>0</v>
      </c>
      <c r="CH38" s="49"/>
      <c r="CI38" s="49"/>
      <c r="CJ38" s="49"/>
      <c r="CK38" s="46">
        <v>0</v>
      </c>
      <c r="CL38" s="49"/>
      <c r="CM38" s="49"/>
      <c r="CN38" s="49"/>
      <c r="CO38" s="35">
        <v>0</v>
      </c>
      <c r="CP38" s="49"/>
      <c r="CQ38" s="35">
        <v>0</v>
      </c>
      <c r="CR38" s="49"/>
      <c r="CS38" s="49"/>
      <c r="CT38" s="49"/>
      <c r="CU38" s="49"/>
      <c r="CV38" s="49"/>
      <c r="CW38" s="49"/>
      <c r="CX38" s="49"/>
      <c r="CY38" s="49"/>
      <c r="CZ38" s="46">
        <v>0</v>
      </c>
      <c r="DA38" s="49"/>
      <c r="DB38" s="49"/>
      <c r="DC38" s="46">
        <v>0</v>
      </c>
      <c r="DD38" s="49"/>
      <c r="DE38" s="35">
        <v>0</v>
      </c>
      <c r="DF38" s="49"/>
      <c r="DG38" s="35">
        <v>0</v>
      </c>
      <c r="DH38" s="49"/>
      <c r="DI38" s="49"/>
      <c r="DJ38" s="49"/>
      <c r="DK38" s="49"/>
      <c r="DL38" s="49"/>
      <c r="DM38" s="49"/>
      <c r="DN38" s="46">
        <v>0</v>
      </c>
      <c r="DO38" s="49"/>
      <c r="DP38" s="49"/>
      <c r="DQ38" s="49"/>
      <c r="DR38" s="49"/>
      <c r="DS38" s="46">
        <v>0</v>
      </c>
      <c r="DT38" s="35">
        <v>0</v>
      </c>
      <c r="DU38" s="49"/>
      <c r="DV38" s="35">
        <v>0</v>
      </c>
      <c r="DW38" s="35">
        <v>0</v>
      </c>
      <c r="DX38" s="49"/>
      <c r="DY38" s="49"/>
      <c r="DZ38" s="49"/>
      <c r="EA38" s="49"/>
      <c r="EB38" s="46">
        <v>0</v>
      </c>
      <c r="EC38" s="49"/>
      <c r="ED38" s="49"/>
      <c r="EE38" s="46">
        <v>0</v>
      </c>
      <c r="EF38" s="49"/>
      <c r="EG38" s="49"/>
      <c r="EH38" s="35">
        <v>0</v>
      </c>
      <c r="EI38" s="49"/>
      <c r="EJ38" s="49"/>
      <c r="EK38" s="49"/>
      <c r="EL38" s="49"/>
      <c r="EM38" s="49"/>
      <c r="EN38" s="49"/>
      <c r="EO38" s="49"/>
      <c r="EP38" s="49"/>
      <c r="EQ38" s="49"/>
      <c r="ER38" s="46">
        <v>0</v>
      </c>
      <c r="ES38" s="49"/>
      <c r="ET38" s="49"/>
      <c r="EU38" s="49"/>
      <c r="EV38" s="49"/>
      <c r="EW38" s="46">
        <v>0</v>
      </c>
      <c r="EX38" s="49"/>
      <c r="EY38" s="35">
        <v>0</v>
      </c>
      <c r="EZ38" s="49"/>
      <c r="FA38" s="49"/>
      <c r="FB38" s="49"/>
      <c r="FC38" s="49"/>
      <c r="FD38" s="49"/>
      <c r="FE38" s="49"/>
      <c r="FF38" s="49"/>
      <c r="FG38" s="49"/>
      <c r="FH38" s="49"/>
      <c r="FI38" s="46">
        <v>0</v>
      </c>
      <c r="FJ38" s="49"/>
      <c r="FK38" s="49"/>
      <c r="FL38" s="49"/>
      <c r="FM38" s="35">
        <v>0</v>
      </c>
      <c r="FN38" s="49"/>
      <c r="FO38" s="35">
        <v>0</v>
      </c>
      <c r="FP38" s="35">
        <v>0</v>
      </c>
      <c r="FQ38" s="35">
        <v>0</v>
      </c>
      <c r="FR38" s="35">
        <v>0</v>
      </c>
      <c r="FS38" s="35">
        <v>0</v>
      </c>
      <c r="FV38" s="4"/>
      <c r="FW38" s="4"/>
      <c r="FX38" s="4"/>
    </row>
    <row r="39" spans="1:180" x14ac:dyDescent="0.25">
      <c r="A39" s="55" t="s">
        <v>172</v>
      </c>
      <c r="B39" s="34" t="s">
        <v>173</v>
      </c>
      <c r="C39" s="49">
        <v>88370</v>
      </c>
      <c r="D39" s="49"/>
      <c r="E39" s="49">
        <v>8000</v>
      </c>
      <c r="F39" s="46">
        <v>8000</v>
      </c>
      <c r="G39" s="49"/>
      <c r="H39" s="49"/>
      <c r="I39" s="35">
        <v>0</v>
      </c>
      <c r="J39" s="49"/>
      <c r="K39" s="49">
        <v>12500</v>
      </c>
      <c r="L39" s="49"/>
      <c r="M39" s="49"/>
      <c r="N39" s="49"/>
      <c r="O39" s="46">
        <v>8000</v>
      </c>
      <c r="P39" s="49"/>
      <c r="Q39" s="49"/>
      <c r="R39" s="46">
        <v>20500</v>
      </c>
      <c r="S39" s="49"/>
      <c r="T39" s="49"/>
      <c r="U39" s="49"/>
      <c r="V39" s="49"/>
      <c r="W39" s="35">
        <v>0</v>
      </c>
      <c r="X39" s="49"/>
      <c r="Y39" s="49"/>
      <c r="Z39" s="49">
        <v>12500</v>
      </c>
      <c r="AA39" s="49"/>
      <c r="AB39" s="49"/>
      <c r="AC39" s="46">
        <v>20500</v>
      </c>
      <c r="AD39" s="49"/>
      <c r="AE39" s="46">
        <v>20451.79</v>
      </c>
      <c r="AF39" s="49"/>
      <c r="AG39" s="49"/>
      <c r="AH39" s="35">
        <v>12548.21</v>
      </c>
      <c r="AI39" s="49"/>
      <c r="AJ39" s="49"/>
      <c r="AK39" s="35">
        <v>12548.21</v>
      </c>
      <c r="AL39" s="35">
        <v>0</v>
      </c>
      <c r="AM39" s="35">
        <v>11000</v>
      </c>
      <c r="AN39" s="49"/>
      <c r="AO39" s="49">
        <v>15000</v>
      </c>
      <c r="AP39" s="46">
        <v>20451.79</v>
      </c>
      <c r="AQ39" s="49"/>
      <c r="AR39" s="49"/>
      <c r="AS39" s="46">
        <v>33789.040000000001</v>
      </c>
      <c r="AT39" s="49"/>
      <c r="AU39" s="49"/>
      <c r="AV39" s="35">
        <v>12662.75</v>
      </c>
      <c r="AW39" s="49"/>
      <c r="AX39" s="35"/>
      <c r="AY39" s="49"/>
      <c r="AZ39" s="49"/>
      <c r="BA39" s="49"/>
      <c r="BB39" s="46">
        <v>33789.040000000001</v>
      </c>
      <c r="BC39" s="49"/>
      <c r="BD39" s="49"/>
      <c r="BE39" s="49"/>
      <c r="BF39" s="46">
        <v>8463.5400000000009</v>
      </c>
      <c r="BG39" s="49"/>
      <c r="BH39" s="35">
        <v>25325.5</v>
      </c>
      <c r="BI39" s="49"/>
      <c r="BJ39" s="35"/>
      <c r="BK39" s="49"/>
      <c r="BL39" s="49"/>
      <c r="BM39" s="49"/>
      <c r="BN39" s="49"/>
      <c r="BO39" s="49"/>
      <c r="BP39" s="49"/>
      <c r="BQ39" s="49"/>
      <c r="BR39" s="46">
        <v>8463.5400000000009</v>
      </c>
      <c r="BS39" s="49"/>
      <c r="BT39" s="49"/>
      <c r="BU39" s="49"/>
      <c r="BV39" s="46">
        <v>8463.5400000000009</v>
      </c>
      <c r="BW39" s="49"/>
      <c r="BX39" s="49"/>
      <c r="BY39" s="35">
        <v>0</v>
      </c>
      <c r="BZ39" s="49"/>
      <c r="CA39" s="35">
        <v>37988.25</v>
      </c>
      <c r="CB39" s="35">
        <v>0</v>
      </c>
      <c r="CC39" s="35">
        <v>50536.46</v>
      </c>
      <c r="CD39" s="35">
        <v>0</v>
      </c>
      <c r="CE39" s="35">
        <v>12460</v>
      </c>
      <c r="CF39" s="49"/>
      <c r="CG39" s="46">
        <v>8463.5400000000009</v>
      </c>
      <c r="CH39" s="49"/>
      <c r="CI39" s="49"/>
      <c r="CJ39" s="49"/>
      <c r="CK39" s="46">
        <v>14608.52</v>
      </c>
      <c r="CL39" s="49"/>
      <c r="CM39" s="49"/>
      <c r="CN39" s="49"/>
      <c r="CO39" s="35">
        <v>6315.02</v>
      </c>
      <c r="CP39" s="49"/>
      <c r="CQ39" s="35">
        <v>12460</v>
      </c>
      <c r="CR39" s="49"/>
      <c r="CS39" s="49"/>
      <c r="CT39" s="49"/>
      <c r="CU39" s="49"/>
      <c r="CV39" s="49"/>
      <c r="CW39" s="49"/>
      <c r="CX39" s="49"/>
      <c r="CY39" s="49"/>
      <c r="CZ39" s="46">
        <v>14608.52</v>
      </c>
      <c r="DA39" s="49"/>
      <c r="DB39" s="49"/>
      <c r="DC39" s="46">
        <v>27068.52</v>
      </c>
      <c r="DD39" s="49"/>
      <c r="DE39" s="35">
        <v>0</v>
      </c>
      <c r="DF39" s="49"/>
      <c r="DG39" s="35">
        <v>12460</v>
      </c>
      <c r="DH39" s="49"/>
      <c r="DI39" s="49"/>
      <c r="DJ39" s="49"/>
      <c r="DK39" s="49"/>
      <c r="DL39" s="49"/>
      <c r="DM39" s="49"/>
      <c r="DN39" s="46">
        <v>27068.52</v>
      </c>
      <c r="DO39" s="49"/>
      <c r="DP39" s="49"/>
      <c r="DQ39" s="49"/>
      <c r="DR39" s="49"/>
      <c r="DS39" s="46">
        <v>8010.9500000000044</v>
      </c>
      <c r="DT39" s="35">
        <v>31517.57</v>
      </c>
      <c r="DU39" s="49"/>
      <c r="DV39" s="35">
        <v>37832.589999999997</v>
      </c>
      <c r="DW39" s="35">
        <v>88369.049999999988</v>
      </c>
      <c r="DX39" s="49">
        <v>12550</v>
      </c>
      <c r="DY39" s="49"/>
      <c r="DZ39" s="49"/>
      <c r="EA39" s="49"/>
      <c r="EB39" s="46">
        <v>8010.9500000000044</v>
      </c>
      <c r="EC39" s="49"/>
      <c r="ED39" s="49"/>
      <c r="EE39" s="46">
        <v>20560.950000000004</v>
      </c>
      <c r="EF39" s="49"/>
      <c r="EG39" s="49"/>
      <c r="EH39" s="35">
        <v>0</v>
      </c>
      <c r="EI39" s="49"/>
      <c r="EJ39" s="49"/>
      <c r="EK39" s="49">
        <v>12550</v>
      </c>
      <c r="EL39" s="49"/>
      <c r="EM39" s="49"/>
      <c r="EN39" s="49"/>
      <c r="EO39" s="49"/>
      <c r="EP39" s="49"/>
      <c r="EQ39" s="49"/>
      <c r="ER39" s="46">
        <v>20560.950000000004</v>
      </c>
      <c r="ES39" s="49"/>
      <c r="ET39" s="49"/>
      <c r="EU39" s="49"/>
      <c r="EV39" s="49">
        <v>-33110</v>
      </c>
      <c r="EW39" s="46">
        <v>0.95000000000436557</v>
      </c>
      <c r="EX39" s="49"/>
      <c r="EY39" s="35">
        <v>0</v>
      </c>
      <c r="EZ39" s="49"/>
      <c r="FA39" s="49"/>
      <c r="FB39" s="49">
        <v>12550</v>
      </c>
      <c r="FC39" s="49"/>
      <c r="FD39" s="49"/>
      <c r="FE39" s="49"/>
      <c r="FF39" s="49"/>
      <c r="FG39" s="49"/>
      <c r="FH39" s="49">
        <v>-12550</v>
      </c>
      <c r="FI39" s="46">
        <v>0.95000000000436557</v>
      </c>
      <c r="FJ39" s="49"/>
      <c r="FK39" s="49"/>
      <c r="FL39" s="49"/>
      <c r="FM39" s="35">
        <v>0.95000000000436557</v>
      </c>
      <c r="FN39" s="49"/>
      <c r="FO39" s="35">
        <v>0.95000000000436557</v>
      </c>
      <c r="FP39" s="35">
        <v>88370</v>
      </c>
      <c r="FQ39" s="35">
        <v>0</v>
      </c>
      <c r="FR39" s="35">
        <v>0</v>
      </c>
      <c r="FS39" s="35">
        <v>0</v>
      </c>
      <c r="FV39" s="4"/>
      <c r="FW39" s="4"/>
      <c r="FX39" s="4"/>
    </row>
    <row r="40" spans="1:180" s="41" customFormat="1" x14ac:dyDescent="0.25">
      <c r="A40" s="44" t="s">
        <v>174</v>
      </c>
      <c r="B40" s="45" t="s">
        <v>175</v>
      </c>
      <c r="C40" s="46">
        <v>25650</v>
      </c>
      <c r="D40" s="46"/>
      <c r="E40" s="46">
        <v>3000</v>
      </c>
      <c r="F40" s="46">
        <v>3000</v>
      </c>
      <c r="G40" s="46"/>
      <c r="H40" s="46"/>
      <c r="I40" s="40">
        <v>0</v>
      </c>
      <c r="J40" s="46"/>
      <c r="K40" s="46">
        <v>5000</v>
      </c>
      <c r="L40" s="46"/>
      <c r="M40" s="46"/>
      <c r="N40" s="46"/>
      <c r="O40" s="46">
        <v>3000</v>
      </c>
      <c r="P40" s="46"/>
      <c r="Q40" s="46"/>
      <c r="R40" s="46">
        <v>6331.88</v>
      </c>
      <c r="S40" s="46"/>
      <c r="T40" s="46"/>
      <c r="U40" s="46"/>
      <c r="V40" s="46"/>
      <c r="W40" s="40">
        <v>1668.12</v>
      </c>
      <c r="X40" s="46"/>
      <c r="Y40" s="46"/>
      <c r="Z40" s="46">
        <v>3000</v>
      </c>
      <c r="AA40" s="46"/>
      <c r="AB40" s="46"/>
      <c r="AC40" s="46">
        <v>6331.88</v>
      </c>
      <c r="AD40" s="46"/>
      <c r="AE40" s="46">
        <v>5995.6400000000012</v>
      </c>
      <c r="AF40" s="46"/>
      <c r="AG40" s="46"/>
      <c r="AH40" s="40">
        <v>3336.24</v>
      </c>
      <c r="AI40" s="46"/>
      <c r="AJ40" s="46"/>
      <c r="AK40" s="40">
        <v>5004.3599999999997</v>
      </c>
      <c r="AL40" s="40">
        <v>0</v>
      </c>
      <c r="AM40" s="40"/>
      <c r="AN40" s="46"/>
      <c r="AO40" s="46"/>
      <c r="AP40" s="46">
        <v>5995.6400000000012</v>
      </c>
      <c r="AQ40" s="46"/>
      <c r="AR40" s="46"/>
      <c r="AS40" s="46">
        <v>3771.4800000000014</v>
      </c>
      <c r="AT40" s="46"/>
      <c r="AU40" s="46"/>
      <c r="AV40" s="40">
        <v>2224.16</v>
      </c>
      <c r="AW40" s="46"/>
      <c r="AX40" s="40"/>
      <c r="AY40" s="46"/>
      <c r="AZ40" s="46"/>
      <c r="BA40" s="46"/>
      <c r="BB40" s="46">
        <v>3771.4800000000014</v>
      </c>
      <c r="BC40" s="46"/>
      <c r="BD40" s="46"/>
      <c r="BE40" s="46"/>
      <c r="BF40" s="46">
        <v>1547.3200000000015</v>
      </c>
      <c r="BG40" s="46"/>
      <c r="BH40" s="40">
        <v>2224.16</v>
      </c>
      <c r="BI40" s="46"/>
      <c r="BJ40" s="40"/>
      <c r="BK40" s="46"/>
      <c r="BL40" s="46"/>
      <c r="BM40" s="46"/>
      <c r="BN40" s="46"/>
      <c r="BO40" s="46"/>
      <c r="BP40" s="46"/>
      <c r="BQ40" s="46"/>
      <c r="BR40" s="46">
        <v>1547.3200000000015</v>
      </c>
      <c r="BS40" s="46"/>
      <c r="BT40" s="46"/>
      <c r="BU40" s="46"/>
      <c r="BV40" s="46"/>
      <c r="BW40" s="46"/>
      <c r="BX40" s="46"/>
      <c r="BY40" s="40">
        <v>1547.3200000000015</v>
      </c>
      <c r="BZ40" s="46"/>
      <c r="CA40" s="40">
        <v>5995.6400000000012</v>
      </c>
      <c r="CB40" s="40">
        <v>0</v>
      </c>
      <c r="CC40" s="40">
        <v>11000</v>
      </c>
      <c r="CD40" s="40">
        <v>0</v>
      </c>
      <c r="CE40" s="40">
        <v>2000</v>
      </c>
      <c r="CF40" s="46">
        <v>1000</v>
      </c>
      <c r="CG40" s="46"/>
      <c r="CH40" s="46"/>
      <c r="CI40" s="46"/>
      <c r="CJ40" s="46"/>
      <c r="CK40" s="46">
        <v>99</v>
      </c>
      <c r="CL40" s="46"/>
      <c r="CM40" s="46"/>
      <c r="CN40" s="46">
        <v>676.83999999999833</v>
      </c>
      <c r="CO40" s="40">
        <v>2224.1600000000017</v>
      </c>
      <c r="CP40" s="46"/>
      <c r="CQ40" s="40">
        <v>2000</v>
      </c>
      <c r="CR40" s="46"/>
      <c r="CS40" s="46"/>
      <c r="CT40" s="46"/>
      <c r="CU40" s="46"/>
      <c r="CV40" s="46"/>
      <c r="CW40" s="46"/>
      <c r="CX40" s="46"/>
      <c r="CY40" s="46"/>
      <c r="CZ40" s="46">
        <v>99</v>
      </c>
      <c r="DA40" s="46"/>
      <c r="DB40" s="46"/>
      <c r="DC40" s="46"/>
      <c r="DD40" s="46">
        <v>125.15999999999985</v>
      </c>
      <c r="DE40" s="40">
        <v>2224.16</v>
      </c>
      <c r="DF40" s="46"/>
      <c r="DG40" s="40">
        <v>2000</v>
      </c>
      <c r="DH40" s="46"/>
      <c r="DI40" s="46"/>
      <c r="DJ40" s="46"/>
      <c r="DK40" s="46"/>
      <c r="DL40" s="46"/>
      <c r="DM40" s="46"/>
      <c r="DN40" s="46"/>
      <c r="DO40" s="46">
        <v>125.15999999999985</v>
      </c>
      <c r="DP40" s="46"/>
      <c r="DQ40" s="46"/>
      <c r="DR40" s="46"/>
      <c r="DS40" s="46">
        <v>1874.8400000000001</v>
      </c>
      <c r="DT40" s="35">
        <v>0</v>
      </c>
      <c r="DU40" s="46"/>
      <c r="DV40" s="40">
        <v>5125.16</v>
      </c>
      <c r="DW40" s="35">
        <v>16125.16</v>
      </c>
      <c r="DX40" s="46">
        <v>2900</v>
      </c>
      <c r="DY40" s="46"/>
      <c r="DZ40" s="46"/>
      <c r="EA40" s="46"/>
      <c r="EB40" s="46">
        <v>1874.8400000000001</v>
      </c>
      <c r="EC40" s="46"/>
      <c r="ED40" s="46"/>
      <c r="EE40" s="46">
        <v>326.52000000000044</v>
      </c>
      <c r="EF40" s="46"/>
      <c r="EG40" s="46"/>
      <c r="EH40" s="35">
        <v>4448.32</v>
      </c>
      <c r="EI40" s="46"/>
      <c r="EJ40" s="46"/>
      <c r="EK40" s="46">
        <v>2380</v>
      </c>
      <c r="EL40" s="46"/>
      <c r="EM40" s="46"/>
      <c r="EN40" s="46"/>
      <c r="EO40" s="46"/>
      <c r="EP40" s="46"/>
      <c r="EQ40" s="46"/>
      <c r="ER40" s="46">
        <v>326.52000000000044</v>
      </c>
      <c r="ES40" s="46"/>
      <c r="ET40" s="46"/>
      <c r="EU40" s="46"/>
      <c r="EV40" s="46"/>
      <c r="EW40" s="46">
        <v>482.36000000000058</v>
      </c>
      <c r="EX40" s="46"/>
      <c r="EY40" s="35">
        <v>2224.16</v>
      </c>
      <c r="EZ40" s="46"/>
      <c r="FA40" s="46"/>
      <c r="FB40" s="46">
        <v>2370</v>
      </c>
      <c r="FC40" s="46"/>
      <c r="FD40" s="46"/>
      <c r="FE40" s="46"/>
      <c r="FF40" s="46"/>
      <c r="FG40" s="46"/>
      <c r="FH40" s="46"/>
      <c r="FI40" s="46">
        <v>482.36000000000058</v>
      </c>
      <c r="FJ40" s="46"/>
      <c r="FK40" s="46"/>
      <c r="FL40" s="46"/>
      <c r="FM40" s="35">
        <v>2852.3600000000006</v>
      </c>
      <c r="FN40" s="46"/>
      <c r="FO40" s="35">
        <v>9524.84</v>
      </c>
      <c r="FP40" s="40">
        <v>25650</v>
      </c>
      <c r="FQ40" s="40">
        <v>0</v>
      </c>
      <c r="FR40" s="35">
        <v>0</v>
      </c>
      <c r="FS40" s="40">
        <v>0</v>
      </c>
      <c r="FV40" s="42"/>
      <c r="FW40" s="42"/>
      <c r="FX40" s="42"/>
    </row>
    <row r="41" spans="1:180" x14ac:dyDescent="0.25">
      <c r="A41" s="56" t="s">
        <v>176</v>
      </c>
      <c r="B41" s="16" t="s">
        <v>177</v>
      </c>
      <c r="C41" s="49">
        <v>534870</v>
      </c>
      <c r="D41" s="49"/>
      <c r="E41" s="49">
        <v>84000</v>
      </c>
      <c r="F41" s="46">
        <v>2103.5</v>
      </c>
      <c r="G41" s="49"/>
      <c r="H41" s="49"/>
      <c r="I41" s="35">
        <v>81896.5</v>
      </c>
      <c r="J41" s="49"/>
      <c r="K41" s="49">
        <v>50000</v>
      </c>
      <c r="L41" s="49"/>
      <c r="M41" s="49"/>
      <c r="N41" s="49"/>
      <c r="O41" s="46">
        <v>2103.5</v>
      </c>
      <c r="P41" s="49"/>
      <c r="Q41" s="49"/>
      <c r="R41" s="46">
        <v>52103.5</v>
      </c>
      <c r="S41" s="49"/>
      <c r="T41" s="49"/>
      <c r="U41" s="49"/>
      <c r="V41" s="49"/>
      <c r="W41" s="35">
        <v>0</v>
      </c>
      <c r="X41" s="49"/>
      <c r="Y41" s="49"/>
      <c r="Z41" s="49">
        <v>50000</v>
      </c>
      <c r="AA41" s="49"/>
      <c r="AB41" s="49"/>
      <c r="AC41" s="46">
        <v>52103.5</v>
      </c>
      <c r="AD41" s="49"/>
      <c r="AE41" s="46">
        <v>2275.96</v>
      </c>
      <c r="AF41" s="49"/>
      <c r="AG41" s="49"/>
      <c r="AH41" s="35">
        <v>99827.54</v>
      </c>
      <c r="AI41" s="49"/>
      <c r="AJ41" s="49"/>
      <c r="AK41" s="35">
        <v>181724.03999999998</v>
      </c>
      <c r="AL41" s="35">
        <v>0</v>
      </c>
      <c r="AM41" s="35">
        <v>56000</v>
      </c>
      <c r="AN41" s="49"/>
      <c r="AO41" s="49"/>
      <c r="AP41" s="46">
        <v>2275.96</v>
      </c>
      <c r="AQ41" s="49"/>
      <c r="AR41" s="49"/>
      <c r="AS41" s="46">
        <v>1410.989999999998</v>
      </c>
      <c r="AT41" s="49"/>
      <c r="AU41" s="49"/>
      <c r="AV41" s="35">
        <v>56864.97</v>
      </c>
      <c r="AW41" s="49"/>
      <c r="AX41" s="35"/>
      <c r="AY41" s="49"/>
      <c r="AZ41" s="49"/>
      <c r="BA41" s="49"/>
      <c r="BB41" s="46">
        <v>1410.989999999998</v>
      </c>
      <c r="BC41" s="49"/>
      <c r="BD41" s="49"/>
      <c r="BE41" s="49"/>
      <c r="BF41" s="46">
        <v>1410.989999999998</v>
      </c>
      <c r="BG41" s="49"/>
      <c r="BH41" s="35">
        <v>0</v>
      </c>
      <c r="BI41" s="49"/>
      <c r="BJ41" s="35"/>
      <c r="BK41" s="49"/>
      <c r="BL41" s="49"/>
      <c r="BM41" s="49"/>
      <c r="BN41" s="49"/>
      <c r="BO41" s="49"/>
      <c r="BP41" s="49"/>
      <c r="BQ41" s="49">
        <v>1870</v>
      </c>
      <c r="BR41" s="46">
        <v>1410.989999999998</v>
      </c>
      <c r="BS41" s="49"/>
      <c r="BT41" s="49"/>
      <c r="BU41" s="49"/>
      <c r="BV41" s="46">
        <v>680.03</v>
      </c>
      <c r="BW41" s="49"/>
      <c r="BX41" s="49"/>
      <c r="BY41" s="35">
        <v>2600.9599999999982</v>
      </c>
      <c r="BZ41" s="49"/>
      <c r="CA41" s="35">
        <v>59465.93</v>
      </c>
      <c r="CB41" s="35">
        <v>0</v>
      </c>
      <c r="CC41" s="35">
        <v>241189.96999999997</v>
      </c>
      <c r="CD41" s="35">
        <v>0</v>
      </c>
      <c r="CE41" s="35">
        <v>45000</v>
      </c>
      <c r="CF41" s="49"/>
      <c r="CG41" s="46">
        <v>680.02999999999793</v>
      </c>
      <c r="CH41" s="49"/>
      <c r="CI41" s="49"/>
      <c r="CJ41" s="49"/>
      <c r="CK41" s="46">
        <v>1722.7200000000012</v>
      </c>
      <c r="CL41" s="49"/>
      <c r="CM41" s="49"/>
      <c r="CN41" s="49"/>
      <c r="CO41" s="35">
        <v>43957.31</v>
      </c>
      <c r="CP41" s="49"/>
      <c r="CQ41" s="35">
        <v>45000</v>
      </c>
      <c r="CR41" s="49"/>
      <c r="CS41" s="49"/>
      <c r="CT41" s="49"/>
      <c r="CU41" s="49"/>
      <c r="CV41" s="49"/>
      <c r="CW41" s="49"/>
      <c r="CX41" s="49"/>
      <c r="CY41" s="49"/>
      <c r="CZ41" s="46">
        <v>1722.7200000000012</v>
      </c>
      <c r="DA41" s="49"/>
      <c r="DB41" s="49"/>
      <c r="DC41" s="46">
        <v>46722.720000000001</v>
      </c>
      <c r="DD41" s="49"/>
      <c r="DE41" s="35">
        <v>0</v>
      </c>
      <c r="DF41" s="49"/>
      <c r="DG41" s="35">
        <v>45000</v>
      </c>
      <c r="DH41" s="49"/>
      <c r="DI41" s="49"/>
      <c r="DJ41" s="49"/>
      <c r="DK41" s="49"/>
      <c r="DL41" s="49"/>
      <c r="DM41" s="49"/>
      <c r="DN41" s="46">
        <v>46722.720000000001</v>
      </c>
      <c r="DO41" s="49"/>
      <c r="DP41" s="49"/>
      <c r="DQ41" s="49"/>
      <c r="DR41" s="49"/>
      <c r="DS41" s="46">
        <v>91722.72</v>
      </c>
      <c r="DT41" s="35">
        <v>0</v>
      </c>
      <c r="DU41" s="49"/>
      <c r="DV41" s="35">
        <v>43957.31</v>
      </c>
      <c r="DW41" s="35">
        <v>285147.27999999997</v>
      </c>
      <c r="DX41" s="49">
        <v>56000</v>
      </c>
      <c r="DY41" s="49"/>
      <c r="DZ41" s="49"/>
      <c r="EA41" s="49"/>
      <c r="EB41" s="46">
        <v>91722.72</v>
      </c>
      <c r="EC41" s="49"/>
      <c r="ED41" s="49"/>
      <c r="EE41" s="46">
        <v>334.98</v>
      </c>
      <c r="EF41" s="49"/>
      <c r="EG41" s="49"/>
      <c r="EH41" s="35">
        <v>147387.74</v>
      </c>
      <c r="EI41" s="49"/>
      <c r="EJ41" s="49"/>
      <c r="EK41" s="49">
        <v>51000</v>
      </c>
      <c r="EL41" s="49"/>
      <c r="EM41" s="49"/>
      <c r="EN41" s="49"/>
      <c r="EO41" s="49"/>
      <c r="EP41" s="49"/>
      <c r="EQ41" s="49"/>
      <c r="ER41" s="46">
        <v>334.98</v>
      </c>
      <c r="ES41" s="49"/>
      <c r="ET41" s="49"/>
      <c r="EU41" s="49"/>
      <c r="EV41" s="49"/>
      <c r="EW41" s="46">
        <v>51334.98</v>
      </c>
      <c r="EX41" s="49"/>
      <c r="EY41" s="35">
        <v>0</v>
      </c>
      <c r="EZ41" s="49"/>
      <c r="FA41" s="49"/>
      <c r="FB41" s="49">
        <v>51000</v>
      </c>
      <c r="FC41" s="49"/>
      <c r="FD41" s="49"/>
      <c r="FE41" s="49"/>
      <c r="FF41" s="49"/>
      <c r="FG41" s="49"/>
      <c r="FH41" s="49"/>
      <c r="FI41" s="46">
        <v>51334.98</v>
      </c>
      <c r="FJ41" s="49"/>
      <c r="FK41" s="49"/>
      <c r="FL41" s="49"/>
      <c r="FM41" s="35">
        <v>102334.98000000001</v>
      </c>
      <c r="FN41" s="49"/>
      <c r="FO41" s="35">
        <v>249722.72</v>
      </c>
      <c r="FP41" s="35">
        <v>534870</v>
      </c>
      <c r="FQ41" s="35">
        <v>0</v>
      </c>
      <c r="FR41" s="35">
        <v>0</v>
      </c>
      <c r="FS41" s="35">
        <v>0</v>
      </c>
      <c r="FV41" s="4"/>
      <c r="FW41" s="4"/>
      <c r="FX41" s="4"/>
    </row>
    <row r="42" spans="1:180" ht="22.5" x14ac:dyDescent="0.25">
      <c r="A42" s="56" t="s">
        <v>178</v>
      </c>
      <c r="B42" s="16" t="s">
        <v>179</v>
      </c>
      <c r="C42" s="49">
        <v>6514000</v>
      </c>
      <c r="D42" s="49"/>
      <c r="E42" s="49">
        <v>508000</v>
      </c>
      <c r="F42" s="46">
        <v>8577.8800000000047</v>
      </c>
      <c r="G42" s="49"/>
      <c r="H42" s="49"/>
      <c r="I42" s="35">
        <v>499422.12</v>
      </c>
      <c r="J42" s="49"/>
      <c r="K42" s="49">
        <v>500000</v>
      </c>
      <c r="L42" s="49"/>
      <c r="M42" s="49"/>
      <c r="N42" s="49"/>
      <c r="O42" s="46">
        <v>8577.8800000000047</v>
      </c>
      <c r="P42" s="49"/>
      <c r="Q42" s="49"/>
      <c r="R42" s="46">
        <v>9155.7600000000093</v>
      </c>
      <c r="S42" s="49"/>
      <c r="T42" s="49"/>
      <c r="U42" s="49"/>
      <c r="V42" s="49"/>
      <c r="W42" s="35">
        <v>499422.12</v>
      </c>
      <c r="X42" s="49"/>
      <c r="Y42" s="49"/>
      <c r="Z42" s="49">
        <v>105000</v>
      </c>
      <c r="AA42" s="49"/>
      <c r="AB42" s="49">
        <v>500000</v>
      </c>
      <c r="AC42" s="46">
        <v>9155.7600000000093</v>
      </c>
      <c r="AD42" s="49"/>
      <c r="AE42" s="46">
        <v>6750.48</v>
      </c>
      <c r="AF42" s="49"/>
      <c r="AG42" s="49"/>
      <c r="AH42" s="35">
        <v>607405.28</v>
      </c>
      <c r="AI42" s="49"/>
      <c r="AJ42" s="49"/>
      <c r="AK42" s="35">
        <v>1606249.52</v>
      </c>
      <c r="AL42" s="35">
        <v>0</v>
      </c>
      <c r="AM42" s="35">
        <v>495000</v>
      </c>
      <c r="AN42" s="49"/>
      <c r="AO42" s="49"/>
      <c r="AP42" s="46">
        <v>6750.48</v>
      </c>
      <c r="AQ42" s="49"/>
      <c r="AR42" s="49"/>
      <c r="AS42" s="46">
        <v>10978.549999999988</v>
      </c>
      <c r="AT42" s="49"/>
      <c r="AU42" s="49"/>
      <c r="AV42" s="35">
        <v>490771.93</v>
      </c>
      <c r="AW42" s="49"/>
      <c r="AX42" s="35">
        <v>600000</v>
      </c>
      <c r="AY42" s="49"/>
      <c r="AZ42" s="49"/>
      <c r="BA42" s="49"/>
      <c r="BB42" s="46">
        <v>10978.549999999988</v>
      </c>
      <c r="BC42" s="49"/>
      <c r="BD42" s="49"/>
      <c r="BE42" s="49"/>
      <c r="BF42" s="46">
        <v>11146.19</v>
      </c>
      <c r="BG42" s="49"/>
      <c r="BH42" s="35">
        <v>599832.3600000001</v>
      </c>
      <c r="BI42" s="49"/>
      <c r="BJ42" s="35">
        <v>658000</v>
      </c>
      <c r="BK42" s="49"/>
      <c r="BL42" s="49"/>
      <c r="BM42" s="49"/>
      <c r="BN42" s="49"/>
      <c r="BO42" s="49"/>
      <c r="BP42" s="49"/>
      <c r="BQ42" s="49"/>
      <c r="BR42" s="46">
        <v>11146.19</v>
      </c>
      <c r="BS42" s="49"/>
      <c r="BT42" s="49"/>
      <c r="BU42" s="49"/>
      <c r="BV42" s="46">
        <v>1151.06</v>
      </c>
      <c r="BW42" s="49"/>
      <c r="BX42" s="49"/>
      <c r="BY42" s="35">
        <v>667995.12999999989</v>
      </c>
      <c r="BZ42" s="49"/>
      <c r="CA42" s="35">
        <v>1758599.42</v>
      </c>
      <c r="CB42" s="35">
        <v>0</v>
      </c>
      <c r="CC42" s="35">
        <v>3364848.94</v>
      </c>
      <c r="CD42" s="35">
        <v>0</v>
      </c>
      <c r="CE42" s="35">
        <v>550000</v>
      </c>
      <c r="CF42" s="49"/>
      <c r="CG42" s="46">
        <v>1151.0599999999395</v>
      </c>
      <c r="CH42" s="49"/>
      <c r="CI42" s="49"/>
      <c r="CJ42" s="49"/>
      <c r="CK42" s="46">
        <v>5848.91</v>
      </c>
      <c r="CL42" s="49"/>
      <c r="CM42" s="49"/>
      <c r="CN42" s="49"/>
      <c r="CO42" s="35">
        <v>545302.14999999991</v>
      </c>
      <c r="CP42" s="49"/>
      <c r="CQ42" s="35">
        <v>550000</v>
      </c>
      <c r="CR42" s="49"/>
      <c r="CS42" s="49"/>
      <c r="CT42" s="49"/>
      <c r="CU42" s="49"/>
      <c r="CV42" s="49"/>
      <c r="CW42" s="49"/>
      <c r="CX42" s="49"/>
      <c r="CY42" s="49"/>
      <c r="CZ42" s="46">
        <v>5848.91</v>
      </c>
      <c r="DA42" s="49"/>
      <c r="DB42" s="49"/>
      <c r="DC42" s="46">
        <v>10546.770000000019</v>
      </c>
      <c r="DD42" s="49"/>
      <c r="DE42" s="35">
        <v>545302.14</v>
      </c>
      <c r="DF42" s="49"/>
      <c r="DG42" s="35">
        <v>550000</v>
      </c>
      <c r="DH42" s="49"/>
      <c r="DI42" s="49"/>
      <c r="DJ42" s="49"/>
      <c r="DK42" s="49"/>
      <c r="DL42" s="49"/>
      <c r="DM42" s="49"/>
      <c r="DN42" s="46">
        <v>10546.770000000019</v>
      </c>
      <c r="DO42" s="49"/>
      <c r="DP42" s="49"/>
      <c r="DQ42" s="49"/>
      <c r="DR42" s="49"/>
      <c r="DS42" s="46">
        <v>1612.07</v>
      </c>
      <c r="DT42" s="35">
        <v>558934.70000000007</v>
      </c>
      <c r="DU42" s="49"/>
      <c r="DV42" s="35">
        <v>1649538.99</v>
      </c>
      <c r="DW42" s="35">
        <v>5014387.93</v>
      </c>
      <c r="DX42" s="49">
        <v>500000</v>
      </c>
      <c r="DY42" s="49"/>
      <c r="DZ42" s="49"/>
      <c r="EA42" s="49"/>
      <c r="EB42" s="46">
        <v>1612.07</v>
      </c>
      <c r="EC42" s="49"/>
      <c r="ED42" s="49"/>
      <c r="EE42" s="46">
        <v>10840.140000000014</v>
      </c>
      <c r="EF42" s="49"/>
      <c r="EG42" s="49"/>
      <c r="EH42" s="35">
        <v>490771.93</v>
      </c>
      <c r="EI42" s="49"/>
      <c r="EJ42" s="49"/>
      <c r="EK42" s="49">
        <v>500000</v>
      </c>
      <c r="EL42" s="49"/>
      <c r="EM42" s="49"/>
      <c r="EN42" s="49"/>
      <c r="EO42" s="49"/>
      <c r="EP42" s="49"/>
      <c r="EQ42" s="49"/>
      <c r="ER42" s="46">
        <v>10840.140000000014</v>
      </c>
      <c r="ES42" s="49"/>
      <c r="ET42" s="49"/>
      <c r="EU42" s="49"/>
      <c r="EV42" s="49"/>
      <c r="EW42" s="46">
        <v>6435.6500000000233</v>
      </c>
      <c r="EX42" s="49"/>
      <c r="EY42" s="35">
        <v>504404.49</v>
      </c>
      <c r="EZ42" s="49"/>
      <c r="FA42" s="49"/>
      <c r="FB42" s="49">
        <v>500000</v>
      </c>
      <c r="FC42" s="49"/>
      <c r="FD42" s="49"/>
      <c r="FE42" s="49"/>
      <c r="FF42" s="49"/>
      <c r="FG42" s="49"/>
      <c r="FH42" s="49"/>
      <c r="FI42" s="46">
        <v>6435.6500000000233</v>
      </c>
      <c r="FJ42" s="49"/>
      <c r="FK42" s="49">
        <v>-2000</v>
      </c>
      <c r="FL42" s="49"/>
      <c r="FM42" s="35">
        <v>504435.65</v>
      </c>
      <c r="FN42" s="49"/>
      <c r="FO42" s="35">
        <v>1499612.0699999998</v>
      </c>
      <c r="FP42" s="35">
        <v>6514000</v>
      </c>
      <c r="FQ42" s="35">
        <v>0</v>
      </c>
      <c r="FR42" s="35">
        <v>0</v>
      </c>
      <c r="FS42" s="35">
        <v>0</v>
      </c>
      <c r="FV42" s="4"/>
      <c r="FW42" s="4"/>
      <c r="FX42" s="4"/>
    </row>
    <row r="43" spans="1:180" x14ac:dyDescent="0.25">
      <c r="A43" s="57" t="s">
        <v>180</v>
      </c>
      <c r="B43" s="58" t="s">
        <v>181</v>
      </c>
      <c r="C43" s="59">
        <f t="shared" ref="C43:BM43" si="21">C44+C45</f>
        <v>16163760</v>
      </c>
      <c r="D43" s="59">
        <f t="shared" si="21"/>
        <v>0</v>
      </c>
      <c r="E43" s="59">
        <f t="shared" si="21"/>
        <v>389000</v>
      </c>
      <c r="F43" s="59">
        <f t="shared" si="21"/>
        <v>21043.660000000003</v>
      </c>
      <c r="G43" s="59">
        <f t="shared" si="21"/>
        <v>0</v>
      </c>
      <c r="H43" s="59">
        <f t="shared" si="21"/>
        <v>0</v>
      </c>
      <c r="I43" s="59">
        <f t="shared" si="21"/>
        <v>367956.33999999997</v>
      </c>
      <c r="J43" s="59">
        <f t="shared" si="21"/>
        <v>0</v>
      </c>
      <c r="K43" s="59">
        <f t="shared" si="21"/>
        <v>560000</v>
      </c>
      <c r="L43" s="59">
        <f t="shared" si="21"/>
        <v>0</v>
      </c>
      <c r="M43" s="59">
        <f t="shared" si="21"/>
        <v>51000</v>
      </c>
      <c r="N43" s="59">
        <f t="shared" si="21"/>
        <v>0</v>
      </c>
      <c r="O43" s="59">
        <f t="shared" si="21"/>
        <v>21043.660000000003</v>
      </c>
      <c r="P43" s="59">
        <f t="shared" si="21"/>
        <v>0</v>
      </c>
      <c r="Q43" s="59">
        <f t="shared" si="21"/>
        <v>0</v>
      </c>
      <c r="R43" s="59">
        <f t="shared" si="21"/>
        <v>13189.219999999983</v>
      </c>
      <c r="S43" s="59">
        <f t="shared" si="21"/>
        <v>0</v>
      </c>
      <c r="T43" s="59">
        <f t="shared" si="21"/>
        <v>0</v>
      </c>
      <c r="U43" s="59">
        <f t="shared" si="21"/>
        <v>0</v>
      </c>
      <c r="V43" s="59">
        <f t="shared" si="21"/>
        <v>0</v>
      </c>
      <c r="W43" s="59">
        <f t="shared" si="21"/>
        <v>618854.43999999994</v>
      </c>
      <c r="X43" s="59">
        <f t="shared" si="21"/>
        <v>0</v>
      </c>
      <c r="Y43" s="59">
        <f t="shared" si="21"/>
        <v>0</v>
      </c>
      <c r="Z43" s="59">
        <f t="shared" si="21"/>
        <v>752000</v>
      </c>
      <c r="AA43" s="59">
        <f t="shared" si="21"/>
        <v>0</v>
      </c>
      <c r="AB43" s="59">
        <f t="shared" si="21"/>
        <v>252000</v>
      </c>
      <c r="AC43" s="59">
        <f t="shared" si="21"/>
        <v>13189.219999999983</v>
      </c>
      <c r="AD43" s="59">
        <f t="shared" si="21"/>
        <v>0</v>
      </c>
      <c r="AE43" s="59">
        <f t="shared" si="21"/>
        <v>13700.119999999964</v>
      </c>
      <c r="AF43" s="59">
        <f t="shared" si="21"/>
        <v>0</v>
      </c>
      <c r="AG43" s="59">
        <f t="shared" si="21"/>
        <v>0</v>
      </c>
      <c r="AH43" s="59">
        <f t="shared" si="21"/>
        <v>1003489.1000000001</v>
      </c>
      <c r="AI43" s="59">
        <f t="shared" si="21"/>
        <v>0</v>
      </c>
      <c r="AJ43" s="59">
        <f t="shared" si="21"/>
        <v>0</v>
      </c>
      <c r="AK43" s="59">
        <f t="shared" si="21"/>
        <v>1990299.88</v>
      </c>
      <c r="AL43" s="59">
        <f t="shared" si="21"/>
        <v>0</v>
      </c>
      <c r="AM43" s="59">
        <f t="shared" si="21"/>
        <v>627000</v>
      </c>
      <c r="AN43" s="59">
        <f t="shared" si="21"/>
        <v>0</v>
      </c>
      <c r="AO43" s="59">
        <f t="shared" si="21"/>
        <v>450000</v>
      </c>
      <c r="AP43" s="59">
        <f t="shared" si="21"/>
        <v>13700.119999999964</v>
      </c>
      <c r="AQ43" s="59">
        <f t="shared" si="21"/>
        <v>0</v>
      </c>
      <c r="AR43" s="59">
        <f t="shared" si="21"/>
        <v>580000</v>
      </c>
      <c r="AS43" s="59">
        <f t="shared" si="21"/>
        <v>15298.559999999996</v>
      </c>
      <c r="AT43" s="59">
        <f t="shared" si="21"/>
        <v>0</v>
      </c>
      <c r="AU43" s="59">
        <f t="shared" si="21"/>
        <v>0</v>
      </c>
      <c r="AV43" s="59">
        <f t="shared" si="21"/>
        <v>1655401.56</v>
      </c>
      <c r="AW43" s="59">
        <f t="shared" si="21"/>
        <v>0</v>
      </c>
      <c r="AX43" s="59">
        <f t="shared" si="21"/>
        <v>0</v>
      </c>
      <c r="AY43" s="59">
        <f t="shared" si="21"/>
        <v>0</v>
      </c>
      <c r="AZ43" s="59">
        <f t="shared" si="21"/>
        <v>1370000</v>
      </c>
      <c r="BA43" s="59">
        <f t="shared" si="21"/>
        <v>0</v>
      </c>
      <c r="BB43" s="59">
        <f t="shared" si="21"/>
        <v>15298.559999999996</v>
      </c>
      <c r="BC43" s="59">
        <f t="shared" si="21"/>
        <v>0</v>
      </c>
      <c r="BD43" s="59">
        <f t="shared" si="21"/>
        <v>0</v>
      </c>
      <c r="BE43" s="59">
        <f t="shared" si="21"/>
        <v>0</v>
      </c>
      <c r="BF43" s="59">
        <f t="shared" si="21"/>
        <v>16978.439999999999</v>
      </c>
      <c r="BG43" s="59">
        <f t="shared" si="21"/>
        <v>0</v>
      </c>
      <c r="BH43" s="59">
        <f t="shared" si="21"/>
        <v>1368320.12</v>
      </c>
      <c r="BI43" s="59">
        <f t="shared" si="21"/>
        <v>0</v>
      </c>
      <c r="BJ43" s="59">
        <f t="shared" si="21"/>
        <v>0</v>
      </c>
      <c r="BK43" s="59">
        <f t="shared" si="21"/>
        <v>0</v>
      </c>
      <c r="BL43" s="59">
        <f t="shared" si="21"/>
        <v>0</v>
      </c>
      <c r="BM43" s="59">
        <f t="shared" si="21"/>
        <v>1110000</v>
      </c>
      <c r="BN43" s="59">
        <f t="shared" ref="BN43:DY43" si="22">BN44+BN45</f>
        <v>0</v>
      </c>
      <c r="BO43" s="59">
        <f t="shared" si="22"/>
        <v>0</v>
      </c>
      <c r="BP43" s="59">
        <f t="shared" si="22"/>
        <v>800000</v>
      </c>
      <c r="BQ43" s="59">
        <f t="shared" si="22"/>
        <v>5760</v>
      </c>
      <c r="BR43" s="59">
        <f t="shared" si="22"/>
        <v>16978.439999999999</v>
      </c>
      <c r="BS43" s="59">
        <f t="shared" si="22"/>
        <v>0</v>
      </c>
      <c r="BT43" s="59">
        <f t="shared" si="22"/>
        <v>0</v>
      </c>
      <c r="BU43" s="59">
        <f t="shared" si="22"/>
        <v>0</v>
      </c>
      <c r="BV43" s="59">
        <f t="shared" si="22"/>
        <v>12272.52</v>
      </c>
      <c r="BW43" s="59">
        <f t="shared" si="22"/>
        <v>0</v>
      </c>
      <c r="BX43" s="59">
        <f t="shared" si="22"/>
        <v>0</v>
      </c>
      <c r="BY43" s="59">
        <f t="shared" si="22"/>
        <v>1920465.9199999999</v>
      </c>
      <c r="BZ43" s="59">
        <f t="shared" si="22"/>
        <v>0</v>
      </c>
      <c r="CA43" s="59">
        <f t="shared" si="22"/>
        <v>4944187.5999999996</v>
      </c>
      <c r="CB43" s="59">
        <f t="shared" si="22"/>
        <v>0</v>
      </c>
      <c r="CC43" s="59">
        <f t="shared" si="22"/>
        <v>6934487.4800000004</v>
      </c>
      <c r="CD43" s="59">
        <f t="shared" si="22"/>
        <v>0</v>
      </c>
      <c r="CE43" s="59">
        <f t="shared" si="22"/>
        <v>1250000</v>
      </c>
      <c r="CF43" s="59">
        <f t="shared" si="22"/>
        <v>0</v>
      </c>
      <c r="CG43" s="59">
        <f t="shared" si="22"/>
        <v>12272.52</v>
      </c>
      <c r="CH43" s="59">
        <f t="shared" si="22"/>
        <v>0</v>
      </c>
      <c r="CI43" s="59">
        <f t="shared" si="22"/>
        <v>195000</v>
      </c>
      <c r="CJ43" s="59">
        <f t="shared" si="22"/>
        <v>0</v>
      </c>
      <c r="CK43" s="59">
        <f t="shared" si="22"/>
        <v>774635.90000000014</v>
      </c>
      <c r="CL43" s="59">
        <f t="shared" si="22"/>
        <v>0</v>
      </c>
      <c r="CM43" s="59">
        <f t="shared" si="22"/>
        <v>0</v>
      </c>
      <c r="CN43" s="59">
        <f t="shared" si="22"/>
        <v>0</v>
      </c>
      <c r="CO43" s="59">
        <f t="shared" si="22"/>
        <v>682636.62</v>
      </c>
      <c r="CP43" s="59">
        <f t="shared" si="22"/>
        <v>0</v>
      </c>
      <c r="CQ43" s="59">
        <f t="shared" si="22"/>
        <v>1250000</v>
      </c>
      <c r="CR43" s="59">
        <f t="shared" si="22"/>
        <v>0</v>
      </c>
      <c r="CS43" s="59">
        <f t="shared" si="22"/>
        <v>0</v>
      </c>
      <c r="CT43" s="59">
        <f t="shared" si="22"/>
        <v>155000</v>
      </c>
      <c r="CU43" s="59">
        <f t="shared" si="22"/>
        <v>0</v>
      </c>
      <c r="CV43" s="59">
        <f t="shared" si="22"/>
        <v>0</v>
      </c>
      <c r="CW43" s="59">
        <f t="shared" si="22"/>
        <v>0</v>
      </c>
      <c r="CX43" s="59">
        <f t="shared" si="22"/>
        <v>0</v>
      </c>
      <c r="CY43" s="59">
        <f t="shared" si="22"/>
        <v>1300000</v>
      </c>
      <c r="CZ43" s="59">
        <f t="shared" si="22"/>
        <v>774635.90000000014</v>
      </c>
      <c r="DA43" s="59">
        <f t="shared" si="22"/>
        <v>0</v>
      </c>
      <c r="DB43" s="59">
        <f t="shared" si="22"/>
        <v>0</v>
      </c>
      <c r="DC43" s="59">
        <f t="shared" si="22"/>
        <v>1333856.3399999999</v>
      </c>
      <c r="DD43" s="59">
        <f t="shared" si="22"/>
        <v>0</v>
      </c>
      <c r="DE43" s="59">
        <f t="shared" si="22"/>
        <v>2145779.56</v>
      </c>
      <c r="DF43" s="59">
        <f t="shared" si="22"/>
        <v>0</v>
      </c>
      <c r="DG43" s="59">
        <f t="shared" si="22"/>
        <v>1050000</v>
      </c>
      <c r="DH43" s="59">
        <f t="shared" si="22"/>
        <v>0</v>
      </c>
      <c r="DI43" s="59">
        <f t="shared" si="22"/>
        <v>350000</v>
      </c>
      <c r="DJ43" s="59">
        <f t="shared" si="22"/>
        <v>0</v>
      </c>
      <c r="DK43" s="59">
        <f t="shared" si="22"/>
        <v>0</v>
      </c>
      <c r="DL43" s="59">
        <f t="shared" si="22"/>
        <v>0</v>
      </c>
      <c r="DM43" s="59">
        <f t="shared" si="22"/>
        <v>0</v>
      </c>
      <c r="DN43" s="59">
        <f t="shared" si="22"/>
        <v>1333856.3399999999</v>
      </c>
      <c r="DO43" s="59">
        <f t="shared" si="22"/>
        <v>0</v>
      </c>
      <c r="DP43" s="59">
        <f t="shared" si="22"/>
        <v>0</v>
      </c>
      <c r="DQ43" s="59">
        <f t="shared" si="22"/>
        <v>0</v>
      </c>
      <c r="DR43" s="59">
        <f t="shared" si="22"/>
        <v>0</v>
      </c>
      <c r="DS43" s="59">
        <f t="shared" si="22"/>
        <v>9474.48</v>
      </c>
      <c r="DT43" s="59">
        <f t="shared" si="22"/>
        <v>2024381.8599999999</v>
      </c>
      <c r="DU43" s="59">
        <f t="shared" si="22"/>
        <v>0</v>
      </c>
      <c r="DV43" s="59">
        <f t="shared" si="22"/>
        <v>4852798.04</v>
      </c>
      <c r="DW43" s="59">
        <f t="shared" si="22"/>
        <v>11787285.52</v>
      </c>
      <c r="DX43" s="59">
        <f t="shared" si="22"/>
        <v>1433000</v>
      </c>
      <c r="DY43" s="59">
        <f t="shared" si="22"/>
        <v>0</v>
      </c>
      <c r="DZ43" s="59">
        <f t="shared" ref="DZ43:FR43" si="23">DZ44+DZ45</f>
        <v>0</v>
      </c>
      <c r="EA43" s="59">
        <f t="shared" si="23"/>
        <v>0</v>
      </c>
      <c r="EB43" s="59">
        <f t="shared" si="23"/>
        <v>9474.48</v>
      </c>
      <c r="EC43" s="59">
        <f t="shared" si="23"/>
        <v>0</v>
      </c>
      <c r="ED43" s="59">
        <f t="shared" si="23"/>
        <v>0</v>
      </c>
      <c r="EE43" s="59">
        <f t="shared" si="23"/>
        <v>52016.959999999992</v>
      </c>
      <c r="EF43" s="59">
        <f t="shared" si="23"/>
        <v>0</v>
      </c>
      <c r="EG43" s="59">
        <f t="shared" si="23"/>
        <v>0</v>
      </c>
      <c r="EH43" s="59">
        <f t="shared" si="23"/>
        <v>1390457.52</v>
      </c>
      <c r="EI43" s="59">
        <f t="shared" si="23"/>
        <v>0</v>
      </c>
      <c r="EJ43" s="59">
        <f t="shared" si="23"/>
        <v>0</v>
      </c>
      <c r="EK43" s="59">
        <f t="shared" si="23"/>
        <v>1467000</v>
      </c>
      <c r="EL43" s="59">
        <f t="shared" si="23"/>
        <v>0</v>
      </c>
      <c r="EM43" s="59">
        <f t="shared" si="23"/>
        <v>0</v>
      </c>
      <c r="EN43" s="59">
        <f t="shared" si="23"/>
        <v>0</v>
      </c>
      <c r="EO43" s="59">
        <f t="shared" si="23"/>
        <v>0</v>
      </c>
      <c r="EP43" s="59">
        <f t="shared" si="23"/>
        <v>0</v>
      </c>
      <c r="EQ43" s="59">
        <f t="shared" si="23"/>
        <v>0</v>
      </c>
      <c r="ER43" s="59">
        <f t="shared" si="23"/>
        <v>52016.959999999992</v>
      </c>
      <c r="ES43" s="59">
        <f t="shared" si="23"/>
        <v>0</v>
      </c>
      <c r="ET43" s="59">
        <f t="shared" si="23"/>
        <v>0</v>
      </c>
      <c r="EU43" s="59">
        <f t="shared" si="23"/>
        <v>0</v>
      </c>
      <c r="EV43" s="59">
        <f t="shared" si="23"/>
        <v>0</v>
      </c>
      <c r="EW43" s="59">
        <f t="shared" si="23"/>
        <v>54172.719999999972</v>
      </c>
      <c r="EX43" s="59">
        <f t="shared" si="23"/>
        <v>0</v>
      </c>
      <c r="EY43" s="59">
        <f t="shared" si="23"/>
        <v>1464844.24</v>
      </c>
      <c r="EZ43" s="59">
        <f t="shared" si="23"/>
        <v>0</v>
      </c>
      <c r="FA43" s="59">
        <f t="shared" si="23"/>
        <v>0</v>
      </c>
      <c r="FB43" s="59">
        <f t="shared" si="23"/>
        <v>1467000</v>
      </c>
      <c r="FC43" s="59">
        <f t="shared" si="23"/>
        <v>0</v>
      </c>
      <c r="FD43" s="59">
        <f t="shared" si="23"/>
        <v>0</v>
      </c>
      <c r="FE43" s="59">
        <f t="shared" si="23"/>
        <v>0</v>
      </c>
      <c r="FF43" s="59">
        <f t="shared" si="23"/>
        <v>0</v>
      </c>
      <c r="FG43" s="59">
        <f t="shared" si="23"/>
        <v>0</v>
      </c>
      <c r="FH43" s="59">
        <f t="shared" si="23"/>
        <v>0</v>
      </c>
      <c r="FI43" s="59">
        <f t="shared" si="23"/>
        <v>54172.719999999972</v>
      </c>
      <c r="FJ43" s="59">
        <f t="shared" si="23"/>
        <v>0</v>
      </c>
      <c r="FK43" s="59">
        <f t="shared" si="23"/>
        <v>0</v>
      </c>
      <c r="FL43" s="59">
        <f t="shared" si="23"/>
        <v>0</v>
      </c>
      <c r="FM43" s="59">
        <f t="shared" si="23"/>
        <v>1521172.72</v>
      </c>
      <c r="FN43" s="59">
        <f t="shared" si="23"/>
        <v>0</v>
      </c>
      <c r="FO43" s="59">
        <f t="shared" si="23"/>
        <v>4376474.4800000004</v>
      </c>
      <c r="FP43" s="59">
        <f t="shared" si="23"/>
        <v>16163760</v>
      </c>
      <c r="FQ43" s="59">
        <f t="shared" si="23"/>
        <v>0</v>
      </c>
      <c r="FR43" s="59">
        <f t="shared" si="23"/>
        <v>0</v>
      </c>
      <c r="FS43" s="59">
        <v>0</v>
      </c>
      <c r="FV43" s="4"/>
      <c r="FW43" s="4"/>
      <c r="FX43" s="4"/>
    </row>
    <row r="44" spans="1:180" x14ac:dyDescent="0.25">
      <c r="A44" s="56"/>
      <c r="B44" s="16" t="s">
        <v>182</v>
      </c>
      <c r="C44" s="49">
        <v>8848000</v>
      </c>
      <c r="D44" s="49"/>
      <c r="E44" s="49">
        <v>209000</v>
      </c>
      <c r="F44" s="49">
        <v>8240.179999999993</v>
      </c>
      <c r="G44" s="49"/>
      <c r="H44" s="49"/>
      <c r="I44" s="35">
        <v>200759.82</v>
      </c>
      <c r="J44" s="49"/>
      <c r="K44" s="49">
        <v>310000</v>
      </c>
      <c r="L44" s="49"/>
      <c r="M44" s="49">
        <v>51000</v>
      </c>
      <c r="N44" s="49"/>
      <c r="O44" s="49">
        <v>8240.179999999993</v>
      </c>
      <c r="P44" s="49"/>
      <c r="Q44" s="49"/>
      <c r="R44" s="49">
        <v>1180.52</v>
      </c>
      <c r="S44" s="49"/>
      <c r="T44" s="49"/>
      <c r="U44" s="49"/>
      <c r="V44" s="49"/>
      <c r="W44" s="35">
        <v>368059.66</v>
      </c>
      <c r="X44" s="49"/>
      <c r="Y44" s="49"/>
      <c r="Z44" s="49">
        <v>502000</v>
      </c>
      <c r="AA44" s="49"/>
      <c r="AB44" s="49"/>
      <c r="AC44" s="49">
        <v>1180.52</v>
      </c>
      <c r="AD44" s="49"/>
      <c r="AE44" s="49">
        <v>1280.97</v>
      </c>
      <c r="AF44" s="49"/>
      <c r="AG44" s="49"/>
      <c r="AH44" s="35">
        <v>501899.55000000005</v>
      </c>
      <c r="AI44" s="49"/>
      <c r="AJ44" s="49"/>
      <c r="AK44" s="35">
        <v>1070719.03</v>
      </c>
      <c r="AL44" s="35">
        <v>0</v>
      </c>
      <c r="AM44" s="35">
        <v>477000</v>
      </c>
      <c r="AN44" s="49"/>
      <c r="AO44" s="49">
        <v>80000</v>
      </c>
      <c r="AP44" s="49">
        <v>1280.97</v>
      </c>
      <c r="AQ44" s="49"/>
      <c r="AR44" s="49">
        <v>290000</v>
      </c>
      <c r="AS44" s="49">
        <v>3432.8699999999953</v>
      </c>
      <c r="AT44" s="49"/>
      <c r="AU44" s="49"/>
      <c r="AV44" s="35">
        <v>844848.1</v>
      </c>
      <c r="AW44" s="49"/>
      <c r="AX44" s="35"/>
      <c r="AY44" s="49"/>
      <c r="AZ44" s="49">
        <v>830000</v>
      </c>
      <c r="BA44" s="49"/>
      <c r="BB44" s="49">
        <v>3432.8699999999953</v>
      </c>
      <c r="BC44" s="49"/>
      <c r="BD44" s="49"/>
      <c r="BE44" s="49"/>
      <c r="BF44" s="49">
        <v>5481.73</v>
      </c>
      <c r="BG44" s="49"/>
      <c r="BH44" s="35">
        <v>827951.14</v>
      </c>
      <c r="BI44" s="49"/>
      <c r="BJ44" s="35"/>
      <c r="BK44" s="49"/>
      <c r="BL44" s="49"/>
      <c r="BM44" s="49">
        <v>570000</v>
      </c>
      <c r="BN44" s="49"/>
      <c r="BO44" s="49"/>
      <c r="BP44" s="49">
        <v>460000</v>
      </c>
      <c r="BQ44" s="49"/>
      <c r="BR44" s="49">
        <v>5481.73</v>
      </c>
      <c r="BS44" s="49"/>
      <c r="BT44" s="49"/>
      <c r="BU44" s="49"/>
      <c r="BV44" s="49">
        <v>10001.93</v>
      </c>
      <c r="BW44" s="49"/>
      <c r="BX44" s="49"/>
      <c r="BY44" s="35">
        <v>1025479.7999999999</v>
      </c>
      <c r="BZ44" s="49"/>
      <c r="CA44" s="35">
        <v>2698279.04</v>
      </c>
      <c r="CB44" s="35">
        <v>0</v>
      </c>
      <c r="CC44" s="35">
        <v>3768998.0700000003</v>
      </c>
      <c r="CD44" s="35">
        <v>0</v>
      </c>
      <c r="CE44" s="35">
        <v>800000</v>
      </c>
      <c r="CF44" s="49"/>
      <c r="CG44" s="49">
        <v>10001.93</v>
      </c>
      <c r="CH44" s="49"/>
      <c r="CI44" s="49"/>
      <c r="CJ44" s="49"/>
      <c r="CK44" s="49">
        <v>127365.31000000006</v>
      </c>
      <c r="CL44" s="49"/>
      <c r="CM44" s="49"/>
      <c r="CN44" s="49"/>
      <c r="CO44" s="35">
        <v>682636.62</v>
      </c>
      <c r="CP44" s="49"/>
      <c r="CQ44" s="35">
        <v>800000</v>
      </c>
      <c r="CR44" s="49"/>
      <c r="CS44" s="49"/>
      <c r="CT44" s="49"/>
      <c r="CU44" s="49"/>
      <c r="CV44" s="49"/>
      <c r="CW44" s="49"/>
      <c r="CX44" s="49"/>
      <c r="CY44" s="49"/>
      <c r="CZ44" s="49">
        <v>127365.31000000006</v>
      </c>
      <c r="DA44" s="49"/>
      <c r="DB44" s="49"/>
      <c r="DC44" s="49">
        <v>71004.83</v>
      </c>
      <c r="DD44" s="49"/>
      <c r="DE44" s="35">
        <v>856360.4800000001</v>
      </c>
      <c r="DF44" s="49"/>
      <c r="DG44" s="35">
        <v>700000</v>
      </c>
      <c r="DH44" s="49"/>
      <c r="DI44" s="49"/>
      <c r="DJ44" s="49"/>
      <c r="DK44" s="49"/>
      <c r="DL44" s="49"/>
      <c r="DM44" s="49"/>
      <c r="DN44" s="49">
        <v>71004.83</v>
      </c>
      <c r="DO44" s="49"/>
      <c r="DP44" s="49"/>
      <c r="DQ44" s="49"/>
      <c r="DR44" s="49"/>
      <c r="DS44" s="49">
        <v>4409.58</v>
      </c>
      <c r="DT44" s="35">
        <v>766595.25</v>
      </c>
      <c r="DU44" s="49"/>
      <c r="DV44" s="35">
        <v>2305592.35</v>
      </c>
      <c r="DW44" s="35">
        <v>6074590.4199999999</v>
      </c>
      <c r="DX44" s="49">
        <v>923000</v>
      </c>
      <c r="DY44" s="49"/>
      <c r="DZ44" s="49"/>
      <c r="EA44" s="49"/>
      <c r="EB44" s="49">
        <v>4409.58</v>
      </c>
      <c r="EC44" s="49"/>
      <c r="ED44" s="49"/>
      <c r="EE44" s="49">
        <v>46850.119999999995</v>
      </c>
      <c r="EF44" s="49"/>
      <c r="EG44" s="49"/>
      <c r="EH44" s="35">
        <v>880559.46</v>
      </c>
      <c r="EI44" s="49"/>
      <c r="EJ44" s="49"/>
      <c r="EK44" s="49">
        <v>923000</v>
      </c>
      <c r="EL44" s="49"/>
      <c r="EM44" s="49"/>
      <c r="EN44" s="49"/>
      <c r="EO44" s="49"/>
      <c r="EP44" s="49"/>
      <c r="EQ44" s="49"/>
      <c r="ER44" s="49">
        <v>46850.119999999995</v>
      </c>
      <c r="ES44" s="49"/>
      <c r="ET44" s="49"/>
      <c r="EU44" s="49"/>
      <c r="EV44" s="49"/>
      <c r="EW44" s="49">
        <v>48820.989999999991</v>
      </c>
      <c r="EX44" s="49"/>
      <c r="EY44" s="35">
        <v>921029.13</v>
      </c>
      <c r="EZ44" s="49"/>
      <c r="FA44" s="49"/>
      <c r="FB44" s="49">
        <v>923000</v>
      </c>
      <c r="FC44" s="49"/>
      <c r="FD44" s="49"/>
      <c r="FE44" s="49"/>
      <c r="FF44" s="49"/>
      <c r="FG44" s="49"/>
      <c r="FH44" s="49"/>
      <c r="FI44" s="49">
        <v>48820.989999999991</v>
      </c>
      <c r="FJ44" s="49"/>
      <c r="FK44" s="49"/>
      <c r="FL44" s="49"/>
      <c r="FM44" s="35">
        <v>971820.99</v>
      </c>
      <c r="FN44" s="49"/>
      <c r="FO44" s="35">
        <v>2773409.58</v>
      </c>
      <c r="FP44" s="35">
        <v>8848000</v>
      </c>
      <c r="FQ44" s="35">
        <v>0</v>
      </c>
      <c r="FR44" s="35">
        <v>0</v>
      </c>
      <c r="FS44" s="35">
        <v>0</v>
      </c>
      <c r="FV44" s="4"/>
      <c r="FW44" s="4"/>
      <c r="FX44" s="4"/>
    </row>
    <row r="45" spans="1:180" x14ac:dyDescent="0.25">
      <c r="A45" s="56"/>
      <c r="B45" s="16" t="s">
        <v>183</v>
      </c>
      <c r="C45" s="49">
        <v>7315760</v>
      </c>
      <c r="D45" s="49"/>
      <c r="E45" s="49">
        <v>180000</v>
      </c>
      <c r="F45" s="49">
        <v>12803.48000000001</v>
      </c>
      <c r="G45" s="49"/>
      <c r="H45" s="49"/>
      <c r="I45" s="35">
        <v>167196.51999999999</v>
      </c>
      <c r="J45" s="49"/>
      <c r="K45" s="49">
        <v>250000</v>
      </c>
      <c r="L45" s="49"/>
      <c r="M45" s="49"/>
      <c r="N45" s="49"/>
      <c r="O45" s="49">
        <v>12803.48000000001</v>
      </c>
      <c r="P45" s="49"/>
      <c r="Q45" s="49"/>
      <c r="R45" s="49">
        <v>12008.699999999983</v>
      </c>
      <c r="S45" s="49"/>
      <c r="T45" s="49"/>
      <c r="U45" s="49"/>
      <c r="V45" s="49"/>
      <c r="W45" s="35">
        <v>250794.78</v>
      </c>
      <c r="X45" s="49"/>
      <c r="Y45" s="49"/>
      <c r="Z45" s="49">
        <v>250000</v>
      </c>
      <c r="AA45" s="49"/>
      <c r="AB45" s="49">
        <v>252000</v>
      </c>
      <c r="AC45" s="49">
        <v>12008.699999999983</v>
      </c>
      <c r="AD45" s="49"/>
      <c r="AE45" s="49">
        <v>12419.149999999965</v>
      </c>
      <c r="AF45" s="49"/>
      <c r="AG45" s="49"/>
      <c r="AH45" s="35">
        <v>501589.55</v>
      </c>
      <c r="AI45" s="49"/>
      <c r="AJ45" s="49"/>
      <c r="AK45" s="35">
        <v>919580.85</v>
      </c>
      <c r="AL45" s="35">
        <v>0</v>
      </c>
      <c r="AM45" s="35">
        <v>150000</v>
      </c>
      <c r="AN45" s="49"/>
      <c r="AO45" s="49">
        <v>370000</v>
      </c>
      <c r="AP45" s="49">
        <v>12419.149999999965</v>
      </c>
      <c r="AQ45" s="49"/>
      <c r="AR45" s="49">
        <v>290000</v>
      </c>
      <c r="AS45" s="49">
        <v>11865.69</v>
      </c>
      <c r="AT45" s="49"/>
      <c r="AU45" s="49"/>
      <c r="AV45" s="35">
        <v>810553.46</v>
      </c>
      <c r="AW45" s="49"/>
      <c r="AX45" s="35"/>
      <c r="AY45" s="49"/>
      <c r="AZ45" s="49">
        <v>540000</v>
      </c>
      <c r="BA45" s="49"/>
      <c r="BB45" s="49">
        <v>11865.69</v>
      </c>
      <c r="BC45" s="49"/>
      <c r="BD45" s="49"/>
      <c r="BE45" s="49"/>
      <c r="BF45" s="49">
        <v>11496.71</v>
      </c>
      <c r="BG45" s="49"/>
      <c r="BH45" s="35">
        <v>540368.98</v>
      </c>
      <c r="BI45" s="49"/>
      <c r="BJ45" s="35"/>
      <c r="BK45" s="49"/>
      <c r="BL45" s="49"/>
      <c r="BM45" s="49">
        <v>540000</v>
      </c>
      <c r="BN45" s="49"/>
      <c r="BO45" s="49"/>
      <c r="BP45" s="49">
        <v>340000</v>
      </c>
      <c r="BQ45" s="49">
        <v>5760</v>
      </c>
      <c r="BR45" s="49">
        <v>11496.71</v>
      </c>
      <c r="BS45" s="49"/>
      <c r="BT45" s="49"/>
      <c r="BU45" s="49"/>
      <c r="BV45" s="49">
        <v>2270.59</v>
      </c>
      <c r="BW45" s="49"/>
      <c r="BX45" s="49"/>
      <c r="BY45" s="35">
        <v>894986.12</v>
      </c>
      <c r="BZ45" s="49"/>
      <c r="CA45" s="35">
        <v>2245908.56</v>
      </c>
      <c r="CB45" s="35">
        <v>0</v>
      </c>
      <c r="CC45" s="35">
        <v>3165489.41</v>
      </c>
      <c r="CD45" s="35">
        <v>0</v>
      </c>
      <c r="CE45" s="35">
        <v>450000</v>
      </c>
      <c r="CF45" s="49"/>
      <c r="CG45" s="49">
        <v>2270.59</v>
      </c>
      <c r="CH45" s="49"/>
      <c r="CI45" s="49">
        <v>195000</v>
      </c>
      <c r="CJ45" s="49"/>
      <c r="CK45" s="49">
        <v>647270.59000000008</v>
      </c>
      <c r="CL45" s="49"/>
      <c r="CM45" s="49"/>
      <c r="CN45" s="49"/>
      <c r="CO45" s="35">
        <v>0</v>
      </c>
      <c r="CP45" s="49"/>
      <c r="CQ45" s="35">
        <v>450000</v>
      </c>
      <c r="CR45" s="49"/>
      <c r="CS45" s="49"/>
      <c r="CT45" s="49">
        <v>155000</v>
      </c>
      <c r="CU45" s="49"/>
      <c r="CV45" s="49"/>
      <c r="CW45" s="49"/>
      <c r="CX45" s="49"/>
      <c r="CY45" s="49">
        <v>1300000</v>
      </c>
      <c r="CZ45" s="49">
        <v>647270.59000000008</v>
      </c>
      <c r="DA45" s="49"/>
      <c r="DB45" s="49"/>
      <c r="DC45" s="49">
        <v>1262851.5099999998</v>
      </c>
      <c r="DD45" s="49"/>
      <c r="DE45" s="35">
        <v>1289419.08</v>
      </c>
      <c r="DF45" s="49"/>
      <c r="DG45" s="35">
        <v>350000</v>
      </c>
      <c r="DH45" s="49"/>
      <c r="DI45" s="49">
        <v>350000</v>
      </c>
      <c r="DJ45" s="49"/>
      <c r="DK45" s="49"/>
      <c r="DL45" s="49"/>
      <c r="DM45" s="49"/>
      <c r="DN45" s="49">
        <v>1262851.5099999998</v>
      </c>
      <c r="DO45" s="49"/>
      <c r="DP45" s="49"/>
      <c r="DQ45" s="49"/>
      <c r="DR45" s="49"/>
      <c r="DS45" s="49">
        <v>5064.8999999999996</v>
      </c>
      <c r="DT45" s="35">
        <v>1257786.6099999999</v>
      </c>
      <c r="DU45" s="49"/>
      <c r="DV45" s="35">
        <v>2547205.69</v>
      </c>
      <c r="DW45" s="35">
        <v>5712695.0999999996</v>
      </c>
      <c r="DX45" s="49">
        <v>510000</v>
      </c>
      <c r="DY45" s="49"/>
      <c r="DZ45" s="49"/>
      <c r="EA45" s="49"/>
      <c r="EB45" s="49">
        <v>5064.8999999999996</v>
      </c>
      <c r="EC45" s="49"/>
      <c r="ED45" s="49"/>
      <c r="EE45" s="49">
        <v>5166.84</v>
      </c>
      <c r="EF45" s="49"/>
      <c r="EG45" s="49"/>
      <c r="EH45" s="35">
        <v>509898.06</v>
      </c>
      <c r="EI45" s="49"/>
      <c r="EJ45" s="49"/>
      <c r="EK45" s="49">
        <v>544000</v>
      </c>
      <c r="EL45" s="49"/>
      <c r="EM45" s="49"/>
      <c r="EN45" s="49"/>
      <c r="EO45" s="49"/>
      <c r="EP45" s="49"/>
      <c r="EQ45" s="49"/>
      <c r="ER45" s="49">
        <v>5166.84</v>
      </c>
      <c r="ES45" s="49"/>
      <c r="ET45" s="49"/>
      <c r="EU45" s="49"/>
      <c r="EV45" s="49"/>
      <c r="EW45" s="49">
        <v>5351.7299999999814</v>
      </c>
      <c r="EX45" s="49"/>
      <c r="EY45" s="35">
        <v>543815.11</v>
      </c>
      <c r="EZ45" s="49"/>
      <c r="FA45" s="49"/>
      <c r="FB45" s="49">
        <v>544000</v>
      </c>
      <c r="FC45" s="49"/>
      <c r="FD45" s="49"/>
      <c r="FE45" s="49"/>
      <c r="FF45" s="49"/>
      <c r="FG45" s="49"/>
      <c r="FH45" s="49"/>
      <c r="FI45" s="49">
        <v>5351.7299999999814</v>
      </c>
      <c r="FJ45" s="49"/>
      <c r="FK45" s="49"/>
      <c r="FL45" s="49"/>
      <c r="FM45" s="35">
        <v>549351.73</v>
      </c>
      <c r="FN45" s="49"/>
      <c r="FO45" s="35">
        <v>1603064.9</v>
      </c>
      <c r="FP45" s="35">
        <v>7315760</v>
      </c>
      <c r="FQ45" s="35">
        <v>0</v>
      </c>
      <c r="FR45" s="35">
        <v>0</v>
      </c>
      <c r="FS45" s="35">
        <v>0</v>
      </c>
      <c r="FV45" s="4"/>
      <c r="FW45" s="4"/>
      <c r="FX45" s="4"/>
    </row>
    <row r="46" spans="1:180" x14ac:dyDescent="0.25">
      <c r="A46" s="57" t="s">
        <v>184</v>
      </c>
      <c r="B46" s="58" t="s">
        <v>185</v>
      </c>
      <c r="C46" s="59">
        <f t="shared" ref="C46:BM46" si="24">C47+C48</f>
        <v>11489000</v>
      </c>
      <c r="D46" s="59">
        <f t="shared" si="24"/>
        <v>0</v>
      </c>
      <c r="E46" s="59">
        <f t="shared" si="24"/>
        <v>665000</v>
      </c>
      <c r="F46" s="59">
        <f t="shared" si="24"/>
        <v>36595.920000000042</v>
      </c>
      <c r="G46" s="59">
        <f t="shared" si="24"/>
        <v>0</v>
      </c>
      <c r="H46" s="59">
        <f t="shared" si="24"/>
        <v>0</v>
      </c>
      <c r="I46" s="59">
        <f t="shared" si="24"/>
        <v>628404.07999999996</v>
      </c>
      <c r="J46" s="59">
        <f t="shared" si="24"/>
        <v>0</v>
      </c>
      <c r="K46" s="59">
        <f t="shared" si="24"/>
        <v>993000</v>
      </c>
      <c r="L46" s="59">
        <f t="shared" si="24"/>
        <v>0</v>
      </c>
      <c r="M46" s="59">
        <f t="shared" si="24"/>
        <v>0</v>
      </c>
      <c r="N46" s="59">
        <f t="shared" si="24"/>
        <v>0</v>
      </c>
      <c r="O46" s="59">
        <f t="shared" si="24"/>
        <v>36595.920000000042</v>
      </c>
      <c r="P46" s="59">
        <f t="shared" si="24"/>
        <v>0</v>
      </c>
      <c r="Q46" s="59">
        <f t="shared" si="24"/>
        <v>0</v>
      </c>
      <c r="R46" s="59">
        <f t="shared" si="24"/>
        <v>14481.640000000014</v>
      </c>
      <c r="S46" s="59">
        <f t="shared" si="24"/>
        <v>0</v>
      </c>
      <c r="T46" s="59">
        <f t="shared" si="24"/>
        <v>0</v>
      </c>
      <c r="U46" s="59">
        <f t="shared" si="24"/>
        <v>0</v>
      </c>
      <c r="V46" s="59">
        <f t="shared" si="24"/>
        <v>0</v>
      </c>
      <c r="W46" s="59">
        <f t="shared" si="24"/>
        <v>1015114.28</v>
      </c>
      <c r="X46" s="59">
        <f t="shared" si="24"/>
        <v>0</v>
      </c>
      <c r="Y46" s="59">
        <f t="shared" si="24"/>
        <v>0</v>
      </c>
      <c r="Z46" s="59">
        <f t="shared" si="24"/>
        <v>0</v>
      </c>
      <c r="AA46" s="59">
        <f t="shared" si="24"/>
        <v>0</v>
      </c>
      <c r="AB46" s="59">
        <f t="shared" si="24"/>
        <v>950000</v>
      </c>
      <c r="AC46" s="59">
        <f t="shared" si="24"/>
        <v>14481.640000000014</v>
      </c>
      <c r="AD46" s="59">
        <f t="shared" si="24"/>
        <v>0</v>
      </c>
      <c r="AE46" s="59">
        <f t="shared" si="24"/>
        <v>46044.910000000033</v>
      </c>
      <c r="AF46" s="59">
        <f t="shared" si="24"/>
        <v>0</v>
      </c>
      <c r="AG46" s="59">
        <f t="shared" si="24"/>
        <v>0</v>
      </c>
      <c r="AH46" s="59">
        <f t="shared" si="24"/>
        <v>918436.73</v>
      </c>
      <c r="AI46" s="59">
        <f t="shared" si="24"/>
        <v>0</v>
      </c>
      <c r="AJ46" s="59">
        <f t="shared" si="24"/>
        <v>0</v>
      </c>
      <c r="AK46" s="59">
        <f t="shared" si="24"/>
        <v>2561955.09</v>
      </c>
      <c r="AL46" s="59">
        <f t="shared" si="24"/>
        <v>0</v>
      </c>
      <c r="AM46" s="59">
        <f t="shared" si="24"/>
        <v>834000</v>
      </c>
      <c r="AN46" s="59">
        <f t="shared" si="24"/>
        <v>0</v>
      </c>
      <c r="AO46" s="59">
        <f t="shared" si="24"/>
        <v>0</v>
      </c>
      <c r="AP46" s="59">
        <f t="shared" si="24"/>
        <v>46044.910000000033</v>
      </c>
      <c r="AQ46" s="59">
        <f t="shared" si="24"/>
        <v>0</v>
      </c>
      <c r="AR46" s="59">
        <f t="shared" si="24"/>
        <v>0</v>
      </c>
      <c r="AS46" s="59">
        <f t="shared" si="24"/>
        <v>152402.87</v>
      </c>
      <c r="AT46" s="59">
        <f t="shared" si="24"/>
        <v>0</v>
      </c>
      <c r="AU46" s="59">
        <f t="shared" si="24"/>
        <v>0</v>
      </c>
      <c r="AV46" s="59">
        <f t="shared" si="24"/>
        <v>727642.04</v>
      </c>
      <c r="AW46" s="59">
        <f t="shared" si="24"/>
        <v>0</v>
      </c>
      <c r="AX46" s="59">
        <f t="shared" si="24"/>
        <v>625000</v>
      </c>
      <c r="AY46" s="59">
        <f t="shared" si="24"/>
        <v>0</v>
      </c>
      <c r="AZ46" s="59">
        <f t="shared" si="24"/>
        <v>0</v>
      </c>
      <c r="BA46" s="59">
        <f t="shared" si="24"/>
        <v>0</v>
      </c>
      <c r="BB46" s="59">
        <f t="shared" si="24"/>
        <v>152402.87</v>
      </c>
      <c r="BC46" s="59">
        <f t="shared" si="24"/>
        <v>0</v>
      </c>
      <c r="BD46" s="59">
        <f t="shared" si="24"/>
        <v>0</v>
      </c>
      <c r="BE46" s="59">
        <f t="shared" si="24"/>
        <v>0</v>
      </c>
      <c r="BF46" s="59">
        <f t="shared" si="24"/>
        <v>50463.880000000005</v>
      </c>
      <c r="BG46" s="59">
        <f t="shared" si="24"/>
        <v>0</v>
      </c>
      <c r="BH46" s="59">
        <f t="shared" si="24"/>
        <v>726938.99</v>
      </c>
      <c r="BI46" s="59">
        <f t="shared" si="24"/>
        <v>0</v>
      </c>
      <c r="BJ46" s="59">
        <f t="shared" si="24"/>
        <v>0</v>
      </c>
      <c r="BK46" s="59">
        <f t="shared" si="24"/>
        <v>0</v>
      </c>
      <c r="BL46" s="59">
        <f t="shared" si="24"/>
        <v>0</v>
      </c>
      <c r="BM46" s="59">
        <f t="shared" si="24"/>
        <v>726000</v>
      </c>
      <c r="BN46" s="59">
        <f t="shared" ref="BN46:DY46" si="25">BN47+BN48</f>
        <v>0</v>
      </c>
      <c r="BO46" s="59">
        <f t="shared" si="25"/>
        <v>0</v>
      </c>
      <c r="BP46" s="59">
        <f t="shared" si="25"/>
        <v>0</v>
      </c>
      <c r="BQ46" s="59">
        <f t="shared" si="25"/>
        <v>0</v>
      </c>
      <c r="BR46" s="59">
        <f t="shared" si="25"/>
        <v>50463.880000000005</v>
      </c>
      <c r="BS46" s="59">
        <f t="shared" si="25"/>
        <v>0</v>
      </c>
      <c r="BT46" s="59">
        <f t="shared" si="25"/>
        <v>0</v>
      </c>
      <c r="BU46" s="59">
        <f t="shared" si="25"/>
        <v>0</v>
      </c>
      <c r="BV46" s="59">
        <f t="shared" si="25"/>
        <v>48821.840000000011</v>
      </c>
      <c r="BW46" s="59">
        <f t="shared" si="25"/>
        <v>0</v>
      </c>
      <c r="BX46" s="59">
        <f t="shared" si="25"/>
        <v>0</v>
      </c>
      <c r="BY46" s="59">
        <f t="shared" si="25"/>
        <v>727642.03999999992</v>
      </c>
      <c r="BZ46" s="59">
        <f t="shared" si="25"/>
        <v>0</v>
      </c>
      <c r="CA46" s="59">
        <f t="shared" si="25"/>
        <v>2182223.0699999998</v>
      </c>
      <c r="CB46" s="59">
        <f t="shared" si="25"/>
        <v>0</v>
      </c>
      <c r="CC46" s="59">
        <f t="shared" si="25"/>
        <v>4744178.1599999992</v>
      </c>
      <c r="CD46" s="59">
        <f t="shared" si="25"/>
        <v>0</v>
      </c>
      <c r="CE46" s="59">
        <f t="shared" si="25"/>
        <v>850000</v>
      </c>
      <c r="CF46" s="59">
        <f t="shared" si="25"/>
        <v>0</v>
      </c>
      <c r="CG46" s="59">
        <f t="shared" si="25"/>
        <v>48821.840000000011</v>
      </c>
      <c r="CH46" s="59">
        <f t="shared" si="25"/>
        <v>0</v>
      </c>
      <c r="CI46" s="59">
        <f t="shared" si="25"/>
        <v>0</v>
      </c>
      <c r="CJ46" s="59">
        <f t="shared" si="25"/>
        <v>0</v>
      </c>
      <c r="CK46" s="59">
        <f t="shared" si="25"/>
        <v>74582.69000000009</v>
      </c>
      <c r="CL46" s="59">
        <f t="shared" si="25"/>
        <v>0</v>
      </c>
      <c r="CM46" s="59">
        <f t="shared" si="25"/>
        <v>0</v>
      </c>
      <c r="CN46" s="59">
        <f t="shared" si="25"/>
        <v>0</v>
      </c>
      <c r="CO46" s="59">
        <f t="shared" si="25"/>
        <v>824239.14999999991</v>
      </c>
      <c r="CP46" s="59">
        <f t="shared" si="25"/>
        <v>0</v>
      </c>
      <c r="CQ46" s="59">
        <f t="shared" si="25"/>
        <v>850000</v>
      </c>
      <c r="CR46" s="59">
        <f t="shared" si="25"/>
        <v>0</v>
      </c>
      <c r="CS46" s="59">
        <f t="shared" si="25"/>
        <v>0</v>
      </c>
      <c r="CT46" s="59">
        <f t="shared" si="25"/>
        <v>0</v>
      </c>
      <c r="CU46" s="59">
        <f t="shared" si="25"/>
        <v>0</v>
      </c>
      <c r="CV46" s="59">
        <f t="shared" si="25"/>
        <v>0</v>
      </c>
      <c r="CW46" s="59">
        <f t="shared" si="25"/>
        <v>0</v>
      </c>
      <c r="CX46" s="59">
        <f t="shared" si="25"/>
        <v>0</v>
      </c>
      <c r="CY46" s="59">
        <f t="shared" si="25"/>
        <v>0</v>
      </c>
      <c r="CZ46" s="59">
        <f t="shared" si="25"/>
        <v>74582.69000000009</v>
      </c>
      <c r="DA46" s="59">
        <f t="shared" si="25"/>
        <v>0</v>
      </c>
      <c r="DB46" s="59">
        <f t="shared" si="25"/>
        <v>0</v>
      </c>
      <c r="DC46" s="59">
        <f t="shared" si="25"/>
        <v>51834.070000000065</v>
      </c>
      <c r="DD46" s="59">
        <f t="shared" si="25"/>
        <v>0</v>
      </c>
      <c r="DE46" s="59">
        <f t="shared" si="25"/>
        <v>872748.62</v>
      </c>
      <c r="DF46" s="59">
        <f t="shared" si="25"/>
        <v>0</v>
      </c>
      <c r="DG46" s="59">
        <f t="shared" si="25"/>
        <v>850000</v>
      </c>
      <c r="DH46" s="59">
        <f t="shared" si="25"/>
        <v>0</v>
      </c>
      <c r="DI46" s="59">
        <f t="shared" si="25"/>
        <v>0</v>
      </c>
      <c r="DJ46" s="59">
        <f t="shared" si="25"/>
        <v>0</v>
      </c>
      <c r="DK46" s="59">
        <f t="shared" si="25"/>
        <v>0</v>
      </c>
      <c r="DL46" s="59">
        <f t="shared" si="25"/>
        <v>0</v>
      </c>
      <c r="DM46" s="59">
        <f t="shared" si="25"/>
        <v>0</v>
      </c>
      <c r="DN46" s="59">
        <f t="shared" si="25"/>
        <v>51834.070000000065</v>
      </c>
      <c r="DO46" s="59">
        <f t="shared" si="25"/>
        <v>0</v>
      </c>
      <c r="DP46" s="59">
        <f t="shared" si="25"/>
        <v>500000</v>
      </c>
      <c r="DQ46" s="59">
        <f t="shared" si="25"/>
        <v>0</v>
      </c>
      <c r="DR46" s="59">
        <f t="shared" si="25"/>
        <v>0</v>
      </c>
      <c r="DS46" s="59">
        <f t="shared" si="25"/>
        <v>577173.09000000008</v>
      </c>
      <c r="DT46" s="59">
        <f t="shared" si="25"/>
        <v>824660.98</v>
      </c>
      <c r="DU46" s="59">
        <f t="shared" si="25"/>
        <v>0</v>
      </c>
      <c r="DV46" s="59">
        <f t="shared" si="25"/>
        <v>2521648.75</v>
      </c>
      <c r="DW46" s="59">
        <f t="shared" si="25"/>
        <v>7265826.9099999992</v>
      </c>
      <c r="DX46" s="59">
        <f t="shared" si="25"/>
        <v>1470000</v>
      </c>
      <c r="DY46" s="59">
        <f t="shared" si="25"/>
        <v>0</v>
      </c>
      <c r="DZ46" s="59">
        <f t="shared" ref="DZ46:FR46" si="26">DZ47+DZ48</f>
        <v>0</v>
      </c>
      <c r="EA46" s="59">
        <f t="shared" si="26"/>
        <v>0</v>
      </c>
      <c r="EB46" s="59">
        <f t="shared" si="26"/>
        <v>577173.09000000008</v>
      </c>
      <c r="EC46" s="59">
        <f t="shared" si="26"/>
        <v>0</v>
      </c>
      <c r="ED46" s="59">
        <f t="shared" si="26"/>
        <v>0</v>
      </c>
      <c r="EE46" s="59">
        <f t="shared" si="26"/>
        <v>199142.07000000007</v>
      </c>
      <c r="EF46" s="59">
        <f t="shared" si="26"/>
        <v>0</v>
      </c>
      <c r="EG46" s="59">
        <f t="shared" si="26"/>
        <v>0</v>
      </c>
      <c r="EH46" s="59">
        <f t="shared" si="26"/>
        <v>1848031.02</v>
      </c>
      <c r="EI46" s="59">
        <f t="shared" si="26"/>
        <v>0</v>
      </c>
      <c r="EJ46" s="59">
        <f t="shared" si="26"/>
        <v>0</v>
      </c>
      <c r="EK46" s="59">
        <f t="shared" si="26"/>
        <v>1200000</v>
      </c>
      <c r="EL46" s="59">
        <f t="shared" si="26"/>
        <v>0</v>
      </c>
      <c r="EM46" s="59">
        <f t="shared" si="26"/>
        <v>0</v>
      </c>
      <c r="EN46" s="59">
        <f t="shared" si="26"/>
        <v>0</v>
      </c>
      <c r="EO46" s="59">
        <f t="shared" si="26"/>
        <v>0</v>
      </c>
      <c r="EP46" s="59">
        <f t="shared" si="26"/>
        <v>0</v>
      </c>
      <c r="EQ46" s="59">
        <f t="shared" si="26"/>
        <v>0</v>
      </c>
      <c r="ER46" s="59">
        <f t="shared" si="26"/>
        <v>199142.07000000007</v>
      </c>
      <c r="ES46" s="59">
        <f t="shared" si="26"/>
        <v>0</v>
      </c>
      <c r="ET46" s="59">
        <f t="shared" si="26"/>
        <v>0</v>
      </c>
      <c r="EU46" s="59">
        <f t="shared" si="26"/>
        <v>0</v>
      </c>
      <c r="EV46" s="59">
        <f t="shared" si="26"/>
        <v>0</v>
      </c>
      <c r="EW46" s="59">
        <f t="shared" si="26"/>
        <v>280649.69000000018</v>
      </c>
      <c r="EX46" s="59">
        <f t="shared" si="26"/>
        <v>0</v>
      </c>
      <c r="EY46" s="59">
        <f t="shared" si="26"/>
        <v>1118492.3800000001</v>
      </c>
      <c r="EZ46" s="59">
        <f t="shared" si="26"/>
        <v>0</v>
      </c>
      <c r="FA46" s="59">
        <f t="shared" si="26"/>
        <v>0</v>
      </c>
      <c r="FB46" s="59">
        <f t="shared" si="26"/>
        <v>1000000</v>
      </c>
      <c r="FC46" s="59">
        <f t="shared" si="26"/>
        <v>0</v>
      </c>
      <c r="FD46" s="59">
        <f t="shared" si="26"/>
        <v>0</v>
      </c>
      <c r="FE46" s="59">
        <f t="shared" si="26"/>
        <v>0</v>
      </c>
      <c r="FF46" s="59">
        <f t="shared" si="26"/>
        <v>0</v>
      </c>
      <c r="FG46" s="59">
        <f t="shared" si="26"/>
        <v>0</v>
      </c>
      <c r="FH46" s="59">
        <f t="shared" si="26"/>
        <v>0</v>
      </c>
      <c r="FI46" s="59">
        <f t="shared" si="26"/>
        <v>280649.69000000018</v>
      </c>
      <c r="FJ46" s="59">
        <f t="shared" si="26"/>
        <v>0</v>
      </c>
      <c r="FK46" s="59">
        <f t="shared" si="26"/>
        <v>-24000</v>
      </c>
      <c r="FL46" s="59">
        <f t="shared" si="26"/>
        <v>0</v>
      </c>
      <c r="FM46" s="59">
        <f t="shared" si="26"/>
        <v>1256649.6900000002</v>
      </c>
      <c r="FN46" s="59">
        <f t="shared" si="26"/>
        <v>0</v>
      </c>
      <c r="FO46" s="59">
        <f t="shared" si="26"/>
        <v>4223173.09</v>
      </c>
      <c r="FP46" s="59">
        <f t="shared" si="26"/>
        <v>11489000</v>
      </c>
      <c r="FQ46" s="59">
        <f t="shared" si="26"/>
        <v>0</v>
      </c>
      <c r="FR46" s="59">
        <f t="shared" si="26"/>
        <v>0</v>
      </c>
      <c r="FS46" s="59">
        <v>0</v>
      </c>
      <c r="FV46" s="4"/>
      <c r="FW46" s="4"/>
      <c r="FX46" s="4"/>
    </row>
    <row r="47" spans="1:180" x14ac:dyDescent="0.25">
      <c r="A47" s="56"/>
      <c r="B47" s="16" t="s">
        <v>151</v>
      </c>
      <c r="C47" s="49">
        <v>10481000</v>
      </c>
      <c r="D47" s="49"/>
      <c r="E47" s="49">
        <v>665000</v>
      </c>
      <c r="F47" s="49">
        <v>36595.920000000042</v>
      </c>
      <c r="G47" s="49"/>
      <c r="H47" s="49"/>
      <c r="I47" s="35">
        <v>628404.07999999996</v>
      </c>
      <c r="J47" s="49"/>
      <c r="K47" s="49">
        <v>993000</v>
      </c>
      <c r="L47" s="49"/>
      <c r="M47" s="49"/>
      <c r="N47" s="49"/>
      <c r="O47" s="49">
        <v>36595.920000000042</v>
      </c>
      <c r="P47" s="49"/>
      <c r="Q47" s="49"/>
      <c r="R47" s="49">
        <v>14481.640000000014</v>
      </c>
      <c r="S47" s="49"/>
      <c r="T47" s="49"/>
      <c r="U47" s="49"/>
      <c r="V47" s="49"/>
      <c r="W47" s="35">
        <v>1015114.28</v>
      </c>
      <c r="X47" s="49"/>
      <c r="Y47" s="49"/>
      <c r="Z47" s="49"/>
      <c r="AA47" s="49"/>
      <c r="AB47" s="49">
        <v>950000</v>
      </c>
      <c r="AC47" s="49">
        <v>14481.640000000014</v>
      </c>
      <c r="AD47" s="49"/>
      <c r="AE47" s="49">
        <v>46044.910000000033</v>
      </c>
      <c r="AF47" s="49"/>
      <c r="AG47" s="49"/>
      <c r="AH47" s="35">
        <v>918436.73</v>
      </c>
      <c r="AI47" s="49"/>
      <c r="AJ47" s="49"/>
      <c r="AK47" s="35">
        <v>2561955.09</v>
      </c>
      <c r="AL47" s="35">
        <v>0</v>
      </c>
      <c r="AM47" s="35">
        <v>700000</v>
      </c>
      <c r="AN47" s="49"/>
      <c r="AO47" s="49"/>
      <c r="AP47" s="49">
        <v>46044.910000000033</v>
      </c>
      <c r="AQ47" s="49"/>
      <c r="AR47" s="49"/>
      <c r="AS47" s="49">
        <v>18402.869999999995</v>
      </c>
      <c r="AT47" s="49"/>
      <c r="AU47" s="49"/>
      <c r="AV47" s="35">
        <v>727642.04</v>
      </c>
      <c r="AW47" s="49"/>
      <c r="AX47" s="35">
        <v>491000</v>
      </c>
      <c r="AY47" s="49"/>
      <c r="AZ47" s="49"/>
      <c r="BA47" s="49"/>
      <c r="BB47" s="49">
        <v>18402.869999999995</v>
      </c>
      <c r="BC47" s="49"/>
      <c r="BD47" s="49"/>
      <c r="BE47" s="49"/>
      <c r="BF47" s="49">
        <v>24308.179999999993</v>
      </c>
      <c r="BG47" s="49"/>
      <c r="BH47" s="35">
        <v>485094.69</v>
      </c>
      <c r="BI47" s="49"/>
      <c r="BJ47" s="35"/>
      <c r="BK47" s="49"/>
      <c r="BL47" s="49"/>
      <c r="BM47" s="49">
        <v>726000</v>
      </c>
      <c r="BN47" s="49"/>
      <c r="BO47" s="49"/>
      <c r="BP47" s="49"/>
      <c r="BQ47" s="49"/>
      <c r="BR47" s="49">
        <v>24308.179999999993</v>
      </c>
      <c r="BS47" s="49"/>
      <c r="BT47" s="49"/>
      <c r="BU47" s="49"/>
      <c r="BV47" s="49">
        <v>22666.14</v>
      </c>
      <c r="BW47" s="49"/>
      <c r="BX47" s="49"/>
      <c r="BY47" s="35">
        <v>727642.03999999992</v>
      </c>
      <c r="BZ47" s="49"/>
      <c r="CA47" s="35">
        <v>1940378.77</v>
      </c>
      <c r="CB47" s="35">
        <v>0</v>
      </c>
      <c r="CC47" s="35">
        <v>4502333.8599999994</v>
      </c>
      <c r="CD47" s="35">
        <v>0</v>
      </c>
      <c r="CE47" s="35">
        <v>700000</v>
      </c>
      <c r="CF47" s="49"/>
      <c r="CG47" s="49">
        <v>22666.14</v>
      </c>
      <c r="CH47" s="49"/>
      <c r="CI47" s="49"/>
      <c r="CJ47" s="49"/>
      <c r="CK47" s="49">
        <v>43533.570000000065</v>
      </c>
      <c r="CL47" s="49"/>
      <c r="CM47" s="49"/>
      <c r="CN47" s="49"/>
      <c r="CO47" s="35">
        <v>679132.57</v>
      </c>
      <c r="CP47" s="49"/>
      <c r="CQ47" s="35">
        <v>700000</v>
      </c>
      <c r="CR47" s="49"/>
      <c r="CS47" s="49"/>
      <c r="CT47" s="49"/>
      <c r="CU47" s="49"/>
      <c r="CV47" s="49"/>
      <c r="CW47" s="49"/>
      <c r="CX47" s="49"/>
      <c r="CY47" s="49"/>
      <c r="CZ47" s="49">
        <v>43533.570000000065</v>
      </c>
      <c r="DA47" s="49"/>
      <c r="DB47" s="49"/>
      <c r="DC47" s="49">
        <v>15891.530000000028</v>
      </c>
      <c r="DD47" s="49"/>
      <c r="DE47" s="35">
        <v>727642.04</v>
      </c>
      <c r="DF47" s="49"/>
      <c r="DG47" s="35">
        <v>700000</v>
      </c>
      <c r="DH47" s="49"/>
      <c r="DI47" s="49"/>
      <c r="DJ47" s="49"/>
      <c r="DK47" s="49"/>
      <c r="DL47" s="49"/>
      <c r="DM47" s="49"/>
      <c r="DN47" s="49">
        <v>15891.530000000028</v>
      </c>
      <c r="DO47" s="49"/>
      <c r="DP47" s="49">
        <v>500000</v>
      </c>
      <c r="DQ47" s="49"/>
      <c r="DR47" s="49"/>
      <c r="DS47" s="49">
        <v>391230.55000000005</v>
      </c>
      <c r="DT47" s="35">
        <v>824660.98</v>
      </c>
      <c r="DU47" s="49"/>
      <c r="DV47" s="35">
        <v>2231435.59</v>
      </c>
      <c r="DW47" s="35">
        <v>6733769.4499999993</v>
      </c>
      <c r="DX47" s="49">
        <v>1325000</v>
      </c>
      <c r="DY47" s="49"/>
      <c r="DZ47" s="49"/>
      <c r="EA47" s="49"/>
      <c r="EB47" s="49">
        <v>391230.55000000005</v>
      </c>
      <c r="EC47" s="49"/>
      <c r="ED47" s="49"/>
      <c r="EE47" s="49">
        <v>13306.11</v>
      </c>
      <c r="EF47" s="49"/>
      <c r="EG47" s="49"/>
      <c r="EH47" s="35">
        <v>1702924.44</v>
      </c>
      <c r="EI47" s="49"/>
      <c r="EJ47" s="49"/>
      <c r="EK47" s="49">
        <v>1055000</v>
      </c>
      <c r="EL47" s="49"/>
      <c r="EM47" s="49"/>
      <c r="EN47" s="49"/>
      <c r="EO47" s="49"/>
      <c r="EP47" s="49"/>
      <c r="EQ47" s="49"/>
      <c r="ER47" s="49">
        <v>13306.11</v>
      </c>
      <c r="ES47" s="49"/>
      <c r="ET47" s="49"/>
      <c r="EU47" s="49"/>
      <c r="EV47" s="49"/>
      <c r="EW47" s="49">
        <v>46551.45000000007</v>
      </c>
      <c r="EX47" s="49"/>
      <c r="EY47" s="35">
        <v>1021754.66</v>
      </c>
      <c r="EZ47" s="49"/>
      <c r="FA47" s="49"/>
      <c r="FB47" s="49">
        <v>1000000</v>
      </c>
      <c r="FC47" s="49"/>
      <c r="FD47" s="49"/>
      <c r="FE47" s="49"/>
      <c r="FF47" s="49"/>
      <c r="FG47" s="49"/>
      <c r="FH47" s="49"/>
      <c r="FI47" s="49">
        <v>46551.45000000007</v>
      </c>
      <c r="FJ47" s="49"/>
      <c r="FK47" s="49">
        <v>-24000</v>
      </c>
      <c r="FL47" s="49"/>
      <c r="FM47" s="35">
        <v>1022551.4500000001</v>
      </c>
      <c r="FN47" s="49"/>
      <c r="FO47" s="35">
        <v>3747230.5500000003</v>
      </c>
      <c r="FP47" s="35">
        <v>10481000</v>
      </c>
      <c r="FQ47" s="35">
        <v>0</v>
      </c>
      <c r="FR47" s="35">
        <v>0</v>
      </c>
      <c r="FS47" s="35">
        <v>0</v>
      </c>
      <c r="FV47" s="4"/>
      <c r="FW47" s="4"/>
      <c r="FX47" s="4"/>
    </row>
    <row r="48" spans="1:180" x14ac:dyDescent="0.25">
      <c r="A48" s="56"/>
      <c r="B48" s="16" t="s">
        <v>186</v>
      </c>
      <c r="C48" s="49">
        <v>1008000</v>
      </c>
      <c r="D48" s="49"/>
      <c r="E48" s="49"/>
      <c r="F48" s="49"/>
      <c r="G48" s="49"/>
      <c r="H48" s="49"/>
      <c r="I48" s="35">
        <v>0</v>
      </c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35">
        <v>0</v>
      </c>
      <c r="X48" s="49"/>
      <c r="Y48" s="49"/>
      <c r="Z48" s="49"/>
      <c r="AA48" s="49"/>
      <c r="AB48" s="49"/>
      <c r="AC48" s="49"/>
      <c r="AD48" s="49"/>
      <c r="AE48" s="49">
        <v>0</v>
      </c>
      <c r="AF48" s="49"/>
      <c r="AG48" s="49"/>
      <c r="AH48" s="35">
        <v>0</v>
      </c>
      <c r="AI48" s="49"/>
      <c r="AJ48" s="49"/>
      <c r="AK48" s="35">
        <v>0</v>
      </c>
      <c r="AL48" s="35">
        <v>0</v>
      </c>
      <c r="AM48" s="35">
        <v>134000</v>
      </c>
      <c r="AN48" s="49"/>
      <c r="AO48" s="49"/>
      <c r="AP48" s="49">
        <v>0</v>
      </c>
      <c r="AQ48" s="49"/>
      <c r="AR48" s="49"/>
      <c r="AS48" s="49">
        <v>134000</v>
      </c>
      <c r="AT48" s="49"/>
      <c r="AU48" s="49"/>
      <c r="AV48" s="35">
        <v>0</v>
      </c>
      <c r="AW48" s="49"/>
      <c r="AX48" s="35">
        <v>134000</v>
      </c>
      <c r="AY48" s="49"/>
      <c r="AZ48" s="49"/>
      <c r="BA48" s="49"/>
      <c r="BB48" s="49">
        <v>134000</v>
      </c>
      <c r="BC48" s="49"/>
      <c r="BD48" s="49"/>
      <c r="BE48" s="49"/>
      <c r="BF48" s="49">
        <v>26155.700000000012</v>
      </c>
      <c r="BG48" s="49"/>
      <c r="BH48" s="35">
        <v>241844.3</v>
      </c>
      <c r="BI48" s="49"/>
      <c r="BJ48" s="35"/>
      <c r="BK48" s="49"/>
      <c r="BL48" s="49"/>
      <c r="BM48" s="49"/>
      <c r="BN48" s="49"/>
      <c r="BO48" s="49"/>
      <c r="BP48" s="49"/>
      <c r="BQ48" s="49"/>
      <c r="BR48" s="49">
        <v>26155.700000000012</v>
      </c>
      <c r="BS48" s="49"/>
      <c r="BT48" s="49"/>
      <c r="BU48" s="49"/>
      <c r="BV48" s="49">
        <v>26155.700000000012</v>
      </c>
      <c r="BW48" s="49"/>
      <c r="BX48" s="49"/>
      <c r="BY48" s="35">
        <v>0</v>
      </c>
      <c r="BZ48" s="49"/>
      <c r="CA48" s="35">
        <v>241844.3</v>
      </c>
      <c r="CB48" s="35">
        <v>0</v>
      </c>
      <c r="CC48" s="35">
        <v>241844.3</v>
      </c>
      <c r="CD48" s="35">
        <v>0</v>
      </c>
      <c r="CE48" s="35">
        <v>150000</v>
      </c>
      <c r="CF48" s="49"/>
      <c r="CG48" s="49">
        <v>26155.700000000012</v>
      </c>
      <c r="CH48" s="49"/>
      <c r="CI48" s="49"/>
      <c r="CJ48" s="49"/>
      <c r="CK48" s="49">
        <v>31049.120000000024</v>
      </c>
      <c r="CL48" s="49"/>
      <c r="CM48" s="49"/>
      <c r="CN48" s="49"/>
      <c r="CO48" s="35">
        <v>145106.57999999999</v>
      </c>
      <c r="CP48" s="49"/>
      <c r="CQ48" s="35">
        <v>150000</v>
      </c>
      <c r="CR48" s="49"/>
      <c r="CS48" s="49"/>
      <c r="CT48" s="49"/>
      <c r="CU48" s="49"/>
      <c r="CV48" s="49"/>
      <c r="CW48" s="49"/>
      <c r="CX48" s="49"/>
      <c r="CY48" s="49"/>
      <c r="CZ48" s="49">
        <v>31049.120000000024</v>
      </c>
      <c r="DA48" s="49"/>
      <c r="DB48" s="49"/>
      <c r="DC48" s="49">
        <v>35942.540000000037</v>
      </c>
      <c r="DD48" s="49"/>
      <c r="DE48" s="35">
        <v>145106.57999999999</v>
      </c>
      <c r="DF48" s="49"/>
      <c r="DG48" s="35">
        <v>150000</v>
      </c>
      <c r="DH48" s="49"/>
      <c r="DI48" s="49"/>
      <c r="DJ48" s="49"/>
      <c r="DK48" s="49"/>
      <c r="DL48" s="49"/>
      <c r="DM48" s="49"/>
      <c r="DN48" s="49">
        <v>35942.540000000037</v>
      </c>
      <c r="DO48" s="49"/>
      <c r="DP48" s="49"/>
      <c r="DQ48" s="49"/>
      <c r="DR48" s="49"/>
      <c r="DS48" s="49">
        <v>185942.54000000004</v>
      </c>
      <c r="DT48" s="35">
        <v>0</v>
      </c>
      <c r="DU48" s="49"/>
      <c r="DV48" s="35">
        <v>290213.15999999997</v>
      </c>
      <c r="DW48" s="35">
        <v>532057.46</v>
      </c>
      <c r="DX48" s="49">
        <v>145000</v>
      </c>
      <c r="DY48" s="49"/>
      <c r="DZ48" s="49"/>
      <c r="EA48" s="49"/>
      <c r="EB48" s="49">
        <v>185942.54000000004</v>
      </c>
      <c r="EC48" s="49"/>
      <c r="ED48" s="49"/>
      <c r="EE48" s="49">
        <v>185835.96000000005</v>
      </c>
      <c r="EF48" s="49"/>
      <c r="EG48" s="49"/>
      <c r="EH48" s="35">
        <v>145106.57999999999</v>
      </c>
      <c r="EI48" s="49"/>
      <c r="EJ48" s="49"/>
      <c r="EK48" s="49">
        <v>145000</v>
      </c>
      <c r="EL48" s="49"/>
      <c r="EM48" s="49"/>
      <c r="EN48" s="49"/>
      <c r="EO48" s="49"/>
      <c r="EP48" s="49"/>
      <c r="EQ48" s="49"/>
      <c r="ER48" s="49">
        <v>185835.96000000005</v>
      </c>
      <c r="ES48" s="49"/>
      <c r="ET48" s="49"/>
      <c r="EU48" s="49"/>
      <c r="EV48" s="49"/>
      <c r="EW48" s="49">
        <v>234098.24000000008</v>
      </c>
      <c r="EX48" s="49"/>
      <c r="EY48" s="35">
        <v>96737.72</v>
      </c>
      <c r="EZ48" s="49"/>
      <c r="FA48" s="49"/>
      <c r="FB48" s="49"/>
      <c r="FC48" s="49"/>
      <c r="FD48" s="49"/>
      <c r="FE48" s="49"/>
      <c r="FF48" s="49"/>
      <c r="FG48" s="49"/>
      <c r="FH48" s="49"/>
      <c r="FI48" s="49">
        <v>234098.24000000008</v>
      </c>
      <c r="FJ48" s="49"/>
      <c r="FK48" s="49"/>
      <c r="FL48" s="49"/>
      <c r="FM48" s="35">
        <v>234098.24000000008</v>
      </c>
      <c r="FN48" s="49"/>
      <c r="FO48" s="35">
        <v>475942.54000000004</v>
      </c>
      <c r="FP48" s="35">
        <v>1008000</v>
      </c>
      <c r="FQ48" s="35">
        <v>0</v>
      </c>
      <c r="FR48" s="35">
        <v>0</v>
      </c>
      <c r="FS48" s="35">
        <v>0</v>
      </c>
      <c r="FV48" s="4"/>
      <c r="FW48" s="4"/>
      <c r="FX48" s="4"/>
    </row>
    <row r="49" spans="1:180" s="63" customFormat="1" x14ac:dyDescent="0.25">
      <c r="A49" s="60"/>
      <c r="B49" s="16" t="s">
        <v>187</v>
      </c>
      <c r="C49" s="49">
        <f>1057560+352520</f>
        <v>1410080</v>
      </c>
      <c r="D49" s="61"/>
      <c r="E49" s="61"/>
      <c r="F49" s="61"/>
      <c r="G49" s="61"/>
      <c r="H49" s="61"/>
      <c r="I49" s="62">
        <v>0</v>
      </c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2">
        <v>0</v>
      </c>
      <c r="X49" s="61"/>
      <c r="Y49" s="61"/>
      <c r="Z49" s="61"/>
      <c r="AA49" s="61"/>
      <c r="AB49" s="61"/>
      <c r="AC49" s="61"/>
      <c r="AD49" s="61"/>
      <c r="AE49" s="61">
        <v>0</v>
      </c>
      <c r="AF49" s="61"/>
      <c r="AG49" s="61"/>
      <c r="AH49" s="62">
        <v>0</v>
      </c>
      <c r="AI49" s="61"/>
      <c r="AJ49" s="61"/>
      <c r="AK49" s="62">
        <v>0</v>
      </c>
      <c r="AL49" s="62">
        <v>0</v>
      </c>
      <c r="AM49" s="62"/>
      <c r="AN49" s="61"/>
      <c r="AO49" s="61"/>
      <c r="AP49" s="61">
        <v>0</v>
      </c>
      <c r="AQ49" s="61"/>
      <c r="AR49" s="61"/>
      <c r="AS49" s="61">
        <v>0</v>
      </c>
      <c r="AT49" s="61"/>
      <c r="AU49" s="61"/>
      <c r="AV49" s="62">
        <v>0</v>
      </c>
      <c r="AW49" s="61"/>
      <c r="AX49" s="62"/>
      <c r="AY49" s="61"/>
      <c r="AZ49" s="61"/>
      <c r="BA49" s="61"/>
      <c r="BB49" s="61">
        <v>0</v>
      </c>
      <c r="BC49" s="61"/>
      <c r="BD49" s="61"/>
      <c r="BE49" s="61"/>
      <c r="BF49" s="61">
        <v>0</v>
      </c>
      <c r="BG49" s="61"/>
      <c r="BH49" s="62">
        <v>0</v>
      </c>
      <c r="BI49" s="61"/>
      <c r="BJ49" s="62"/>
      <c r="BK49" s="61"/>
      <c r="BL49" s="61"/>
      <c r="BM49" s="61"/>
      <c r="BN49" s="61"/>
      <c r="BO49" s="61"/>
      <c r="BP49" s="61"/>
      <c r="BQ49" s="61"/>
      <c r="BR49" s="61">
        <v>0</v>
      </c>
      <c r="BS49" s="61"/>
      <c r="BT49" s="61"/>
      <c r="BU49" s="61"/>
      <c r="BV49" s="49">
        <v>0</v>
      </c>
      <c r="BW49" s="61"/>
      <c r="BX49" s="61"/>
      <c r="BY49" s="35">
        <v>0</v>
      </c>
      <c r="BZ49" s="61"/>
      <c r="CA49" s="62">
        <v>0</v>
      </c>
      <c r="CB49" s="62">
        <v>0</v>
      </c>
      <c r="CC49" s="35">
        <v>0</v>
      </c>
      <c r="CD49" s="35">
        <v>0</v>
      </c>
      <c r="CE49" s="62">
        <v>0</v>
      </c>
      <c r="CF49" s="61">
        <v>352520</v>
      </c>
      <c r="CG49" s="49">
        <v>0</v>
      </c>
      <c r="CH49" s="61"/>
      <c r="CI49" s="61"/>
      <c r="CJ49" s="61"/>
      <c r="CK49" s="49">
        <v>352520</v>
      </c>
      <c r="CL49" s="61"/>
      <c r="CM49" s="61"/>
      <c r="CN49" s="61"/>
      <c r="CO49" s="35">
        <v>0</v>
      </c>
      <c r="CP49" s="61"/>
      <c r="CQ49" s="62">
        <v>0</v>
      </c>
      <c r="CR49" s="61"/>
      <c r="CS49" s="61"/>
      <c r="CT49" s="61"/>
      <c r="CU49" s="61"/>
      <c r="CV49" s="61"/>
      <c r="CW49" s="61">
        <v>352520</v>
      </c>
      <c r="CX49" s="61"/>
      <c r="CY49" s="61"/>
      <c r="CZ49" s="49">
        <v>352520</v>
      </c>
      <c r="DA49" s="61"/>
      <c r="DB49" s="61"/>
      <c r="DC49" s="49">
        <v>705040</v>
      </c>
      <c r="DD49" s="61"/>
      <c r="DE49" s="35">
        <v>0</v>
      </c>
      <c r="DF49" s="61"/>
      <c r="DG49" s="62">
        <v>0</v>
      </c>
      <c r="DH49" s="61"/>
      <c r="DI49" s="61"/>
      <c r="DJ49" s="61"/>
      <c r="DK49" s="61"/>
      <c r="DL49" s="61"/>
      <c r="DM49" s="61"/>
      <c r="DN49" s="49">
        <v>705040</v>
      </c>
      <c r="DO49" s="61"/>
      <c r="DP49" s="61"/>
      <c r="DQ49" s="61"/>
      <c r="DR49" s="61"/>
      <c r="DS49" s="49">
        <v>705040</v>
      </c>
      <c r="DT49" s="35">
        <v>0</v>
      </c>
      <c r="DU49" s="61"/>
      <c r="DV49" s="35">
        <v>0</v>
      </c>
      <c r="DW49" s="35">
        <v>0</v>
      </c>
      <c r="DX49" s="61"/>
      <c r="DY49" s="61"/>
      <c r="DZ49" s="61"/>
      <c r="EA49" s="61"/>
      <c r="EB49" s="49">
        <v>705040</v>
      </c>
      <c r="EC49" s="61"/>
      <c r="ED49" s="61"/>
      <c r="EE49" s="49">
        <v>157.6</v>
      </c>
      <c r="EF49" s="61"/>
      <c r="EG49" s="61"/>
      <c r="EH49" s="35">
        <v>704882.4</v>
      </c>
      <c r="EI49" s="61"/>
      <c r="EJ49" s="61"/>
      <c r="EK49" s="49">
        <v>352520</v>
      </c>
      <c r="EL49" s="61"/>
      <c r="EM49" s="61"/>
      <c r="EN49" s="61"/>
      <c r="EO49" s="61"/>
      <c r="EP49" s="61"/>
      <c r="EQ49" s="61"/>
      <c r="ER49" s="49">
        <v>157.6</v>
      </c>
      <c r="ES49" s="61"/>
      <c r="ET49" s="61"/>
      <c r="EU49" s="61"/>
      <c r="EV49" s="61"/>
      <c r="EW49" s="49">
        <v>352677.6</v>
      </c>
      <c r="EX49" s="61"/>
      <c r="EY49" s="35">
        <v>0</v>
      </c>
      <c r="EZ49" s="61"/>
      <c r="FA49" s="61"/>
      <c r="FB49" s="61"/>
      <c r="FC49" s="61"/>
      <c r="FD49" s="61"/>
      <c r="FE49" s="61"/>
      <c r="FF49" s="61"/>
      <c r="FG49" s="61">
        <v>352520</v>
      </c>
      <c r="FH49" s="61"/>
      <c r="FI49" s="49">
        <v>352677.6</v>
      </c>
      <c r="FJ49" s="61"/>
      <c r="FK49" s="61"/>
      <c r="FL49" s="61"/>
      <c r="FM49" s="35">
        <v>705197.6</v>
      </c>
      <c r="FN49" s="61"/>
      <c r="FO49" s="35">
        <v>1410080</v>
      </c>
      <c r="FP49" s="35">
        <v>1410080</v>
      </c>
      <c r="FQ49" s="35">
        <v>0</v>
      </c>
      <c r="FR49" s="35">
        <v>0</v>
      </c>
      <c r="FS49" s="62">
        <v>0</v>
      </c>
      <c r="FV49" s="64"/>
      <c r="FW49" s="64"/>
      <c r="FX49" s="64"/>
    </row>
    <row r="50" spans="1:180" s="63" customFormat="1" x14ac:dyDescent="0.25">
      <c r="A50" s="60"/>
      <c r="B50" s="16" t="s">
        <v>188</v>
      </c>
      <c r="C50" s="49">
        <v>1316400</v>
      </c>
      <c r="D50" s="61"/>
      <c r="E50" s="61"/>
      <c r="F50" s="61"/>
      <c r="G50" s="61"/>
      <c r="H50" s="61"/>
      <c r="I50" s="62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2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2"/>
      <c r="AI50" s="61"/>
      <c r="AJ50" s="61"/>
      <c r="AK50" s="62"/>
      <c r="AL50" s="62"/>
      <c r="AM50" s="62"/>
      <c r="AN50" s="61"/>
      <c r="AO50" s="61"/>
      <c r="AP50" s="61"/>
      <c r="AQ50" s="61"/>
      <c r="AR50" s="61"/>
      <c r="AS50" s="61"/>
      <c r="AT50" s="61"/>
      <c r="AU50" s="61"/>
      <c r="AV50" s="62"/>
      <c r="AW50" s="61"/>
      <c r="AX50" s="62"/>
      <c r="AY50" s="61"/>
      <c r="AZ50" s="61"/>
      <c r="BA50" s="61"/>
      <c r="BB50" s="61"/>
      <c r="BC50" s="61"/>
      <c r="BD50" s="61"/>
      <c r="BE50" s="61"/>
      <c r="BF50" s="61"/>
      <c r="BG50" s="61"/>
      <c r="BH50" s="62"/>
      <c r="BI50" s="61"/>
      <c r="BJ50" s="62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49"/>
      <c r="BW50" s="61"/>
      <c r="BX50" s="61"/>
      <c r="BY50" s="35"/>
      <c r="BZ50" s="61"/>
      <c r="CA50" s="62"/>
      <c r="CB50" s="62"/>
      <c r="CC50" s="35"/>
      <c r="CD50" s="35"/>
      <c r="CE50" s="62"/>
      <c r="CF50" s="61"/>
      <c r="CG50" s="49"/>
      <c r="CH50" s="61"/>
      <c r="CI50" s="61"/>
      <c r="CJ50" s="61"/>
      <c r="CK50" s="49"/>
      <c r="CL50" s="61"/>
      <c r="CM50" s="61"/>
      <c r="CN50" s="61"/>
      <c r="CO50" s="35"/>
      <c r="CP50" s="61"/>
      <c r="CQ50" s="62"/>
      <c r="CR50" s="61"/>
      <c r="CS50" s="61"/>
      <c r="CT50" s="61"/>
      <c r="CU50" s="61"/>
      <c r="CV50" s="61"/>
      <c r="CW50" s="61"/>
      <c r="CX50" s="61"/>
      <c r="CY50" s="61"/>
      <c r="CZ50" s="49"/>
      <c r="DA50" s="61"/>
      <c r="DB50" s="61"/>
      <c r="DC50" s="49"/>
      <c r="DD50" s="61"/>
      <c r="DE50" s="35"/>
      <c r="DF50" s="61"/>
      <c r="DG50" s="62"/>
      <c r="DH50" s="61"/>
      <c r="DI50" s="61"/>
      <c r="DJ50" s="61"/>
      <c r="DK50" s="61"/>
      <c r="DL50" s="61"/>
      <c r="DM50" s="61"/>
      <c r="DN50" s="49"/>
      <c r="DO50" s="61"/>
      <c r="DP50" s="61"/>
      <c r="DQ50" s="61"/>
      <c r="DR50" s="61"/>
      <c r="DS50" s="49">
        <v>0</v>
      </c>
      <c r="DT50" s="35">
        <v>0</v>
      </c>
      <c r="DU50" s="61"/>
      <c r="DV50" s="35"/>
      <c r="DW50" s="35"/>
      <c r="DX50" s="61"/>
      <c r="DY50" s="61"/>
      <c r="DZ50" s="61"/>
      <c r="EA50" s="61"/>
      <c r="EB50" s="49">
        <v>0</v>
      </c>
      <c r="EC50" s="61"/>
      <c r="ED50" s="61"/>
      <c r="EE50" s="49">
        <v>0</v>
      </c>
      <c r="EF50" s="61"/>
      <c r="EG50" s="61"/>
      <c r="EH50" s="35">
        <v>0</v>
      </c>
      <c r="EI50" s="61"/>
      <c r="EJ50" s="61"/>
      <c r="EK50" s="49"/>
      <c r="EL50" s="61"/>
      <c r="EM50" s="61"/>
      <c r="EN50" s="61"/>
      <c r="EO50" s="61">
        <v>1018740</v>
      </c>
      <c r="EP50" s="61"/>
      <c r="EQ50" s="61"/>
      <c r="ER50" s="49">
        <v>0</v>
      </c>
      <c r="ES50" s="61"/>
      <c r="ET50" s="61">
        <v>252000</v>
      </c>
      <c r="EU50" s="61"/>
      <c r="EV50" s="61"/>
      <c r="EW50" s="49">
        <v>269984.49</v>
      </c>
      <c r="EX50" s="61"/>
      <c r="EY50" s="35">
        <v>1000755.51</v>
      </c>
      <c r="EZ50" s="61"/>
      <c r="FA50" s="61"/>
      <c r="FB50" s="49"/>
      <c r="FC50" s="61"/>
      <c r="FD50" s="61"/>
      <c r="FE50" s="61"/>
      <c r="FF50" s="61"/>
      <c r="FG50" s="61"/>
      <c r="FH50" s="61">
        <v>45660</v>
      </c>
      <c r="FI50" s="49">
        <v>269984.49</v>
      </c>
      <c r="FJ50" s="61"/>
      <c r="FK50" s="61"/>
      <c r="FL50" s="61"/>
      <c r="FM50" s="35">
        <v>315644.49</v>
      </c>
      <c r="FN50" s="61"/>
      <c r="FO50" s="35">
        <v>1316400</v>
      </c>
      <c r="FP50" s="35">
        <v>1316400</v>
      </c>
      <c r="FQ50" s="35">
        <v>0</v>
      </c>
      <c r="FR50" s="35">
        <v>0</v>
      </c>
      <c r="FS50" s="62">
        <v>0</v>
      </c>
      <c r="FV50" s="64"/>
      <c r="FW50" s="64"/>
      <c r="FX50" s="64"/>
    </row>
    <row r="51" spans="1:180" x14ac:dyDescent="0.25">
      <c r="A51" s="65">
        <v>2</v>
      </c>
      <c r="B51" s="28" t="s">
        <v>189</v>
      </c>
      <c r="C51" s="66">
        <f t="shared" ref="C51:BM51" si="27">C52</f>
        <v>19998000</v>
      </c>
      <c r="D51" s="66">
        <f t="shared" si="27"/>
        <v>0</v>
      </c>
      <c r="E51" s="66">
        <f t="shared" si="27"/>
        <v>1400000</v>
      </c>
      <c r="F51" s="66">
        <f t="shared" si="27"/>
        <v>15.860000000102445</v>
      </c>
      <c r="G51" s="66">
        <f t="shared" si="27"/>
        <v>0</v>
      </c>
      <c r="H51" s="66">
        <f t="shared" si="27"/>
        <v>0</v>
      </c>
      <c r="I51" s="66">
        <f t="shared" si="27"/>
        <v>1399984.14</v>
      </c>
      <c r="J51" s="66">
        <f t="shared" si="27"/>
        <v>0</v>
      </c>
      <c r="K51" s="66">
        <f t="shared" si="27"/>
        <v>1900000</v>
      </c>
      <c r="L51" s="66">
        <f t="shared" si="27"/>
        <v>0</v>
      </c>
      <c r="M51" s="66">
        <f t="shared" si="27"/>
        <v>0</v>
      </c>
      <c r="N51" s="66">
        <f t="shared" si="27"/>
        <v>0</v>
      </c>
      <c r="O51" s="66">
        <f t="shared" si="27"/>
        <v>15.860000000102445</v>
      </c>
      <c r="P51" s="66">
        <f t="shared" si="27"/>
        <v>0</v>
      </c>
      <c r="Q51" s="66">
        <f t="shared" si="27"/>
        <v>0</v>
      </c>
      <c r="R51" s="66">
        <f t="shared" si="27"/>
        <v>15401.63</v>
      </c>
      <c r="S51" s="66">
        <f t="shared" si="27"/>
        <v>0</v>
      </c>
      <c r="T51" s="66">
        <f t="shared" si="27"/>
        <v>0</v>
      </c>
      <c r="U51" s="66">
        <f t="shared" si="27"/>
        <v>0</v>
      </c>
      <c r="V51" s="66">
        <f t="shared" si="27"/>
        <v>0</v>
      </c>
      <c r="W51" s="66">
        <f t="shared" si="27"/>
        <v>1884614.2300000002</v>
      </c>
      <c r="X51" s="66">
        <f t="shared" si="27"/>
        <v>0</v>
      </c>
      <c r="Y51" s="66">
        <f t="shared" si="27"/>
        <v>0</v>
      </c>
      <c r="Z51" s="66">
        <f t="shared" si="27"/>
        <v>2290000</v>
      </c>
      <c r="AA51" s="66">
        <f t="shared" si="27"/>
        <v>0</v>
      </c>
      <c r="AB51" s="66">
        <f t="shared" si="27"/>
        <v>0</v>
      </c>
      <c r="AC51" s="66">
        <f t="shared" si="27"/>
        <v>15401.63</v>
      </c>
      <c r="AD51" s="66">
        <f t="shared" si="27"/>
        <v>0</v>
      </c>
      <c r="AE51" s="66">
        <f t="shared" si="27"/>
        <v>122405.31000000006</v>
      </c>
      <c r="AF51" s="66">
        <f t="shared" si="27"/>
        <v>0</v>
      </c>
      <c r="AG51" s="66">
        <f t="shared" si="27"/>
        <v>0</v>
      </c>
      <c r="AH51" s="66">
        <f t="shared" si="27"/>
        <v>2182996.3199999998</v>
      </c>
      <c r="AI51" s="66">
        <f t="shared" si="27"/>
        <v>0</v>
      </c>
      <c r="AJ51" s="66">
        <f t="shared" si="27"/>
        <v>0</v>
      </c>
      <c r="AK51" s="66">
        <f t="shared" si="27"/>
        <v>5467594.6899999995</v>
      </c>
      <c r="AL51" s="66">
        <f t="shared" si="27"/>
        <v>0</v>
      </c>
      <c r="AM51" s="66">
        <f t="shared" si="27"/>
        <v>1610000</v>
      </c>
      <c r="AN51" s="66">
        <f t="shared" si="27"/>
        <v>0</v>
      </c>
      <c r="AO51" s="66">
        <f t="shared" si="27"/>
        <v>0</v>
      </c>
      <c r="AP51" s="66">
        <f t="shared" si="27"/>
        <v>122405.31000000006</v>
      </c>
      <c r="AQ51" s="66">
        <f t="shared" si="27"/>
        <v>0</v>
      </c>
      <c r="AR51" s="66">
        <f t="shared" si="27"/>
        <v>0</v>
      </c>
      <c r="AS51" s="66">
        <f t="shared" si="27"/>
        <v>5314.02</v>
      </c>
      <c r="AT51" s="66">
        <f t="shared" si="27"/>
        <v>0</v>
      </c>
      <c r="AU51" s="66">
        <f t="shared" si="27"/>
        <v>0</v>
      </c>
      <c r="AV51" s="66">
        <f t="shared" si="27"/>
        <v>1727091.29</v>
      </c>
      <c r="AW51" s="66">
        <f t="shared" si="27"/>
        <v>0</v>
      </c>
      <c r="AX51" s="66">
        <f t="shared" si="27"/>
        <v>2000000</v>
      </c>
      <c r="AY51" s="66">
        <f t="shared" si="27"/>
        <v>0</v>
      </c>
      <c r="AZ51" s="66">
        <f t="shared" si="27"/>
        <v>0</v>
      </c>
      <c r="BA51" s="66">
        <f t="shared" si="27"/>
        <v>0</v>
      </c>
      <c r="BB51" s="66">
        <f t="shared" si="27"/>
        <v>5314.02</v>
      </c>
      <c r="BC51" s="66">
        <f t="shared" si="27"/>
        <v>0</v>
      </c>
      <c r="BD51" s="66">
        <f t="shared" si="27"/>
        <v>0</v>
      </c>
      <c r="BE51" s="66">
        <f t="shared" si="27"/>
        <v>0</v>
      </c>
      <c r="BF51" s="66">
        <f t="shared" si="27"/>
        <v>57950.810000000056</v>
      </c>
      <c r="BG51" s="66">
        <f t="shared" si="27"/>
        <v>0</v>
      </c>
      <c r="BH51" s="66">
        <f t="shared" si="27"/>
        <v>1947363.21</v>
      </c>
      <c r="BI51" s="66">
        <f t="shared" si="27"/>
        <v>0</v>
      </c>
      <c r="BJ51" s="66">
        <f t="shared" si="27"/>
        <v>1981000</v>
      </c>
      <c r="BK51" s="66">
        <f t="shared" si="27"/>
        <v>0</v>
      </c>
      <c r="BL51" s="66">
        <f t="shared" si="27"/>
        <v>0</v>
      </c>
      <c r="BM51" s="66">
        <f t="shared" si="27"/>
        <v>0</v>
      </c>
      <c r="BN51" s="66">
        <f t="shared" ref="BN51:DY51" si="28">BN52</f>
        <v>0</v>
      </c>
      <c r="BO51" s="66">
        <f t="shared" si="28"/>
        <v>0</v>
      </c>
      <c r="BP51" s="66">
        <f t="shared" si="28"/>
        <v>0</v>
      </c>
      <c r="BQ51" s="66">
        <f t="shared" si="28"/>
        <v>0</v>
      </c>
      <c r="BR51" s="66">
        <f t="shared" si="28"/>
        <v>57950.810000000056</v>
      </c>
      <c r="BS51" s="66">
        <f t="shared" si="28"/>
        <v>0</v>
      </c>
      <c r="BT51" s="66">
        <f t="shared" si="28"/>
        <v>0</v>
      </c>
      <c r="BU51" s="66">
        <f t="shared" si="28"/>
        <v>0</v>
      </c>
      <c r="BV51" s="66">
        <f t="shared" si="28"/>
        <v>7599.22</v>
      </c>
      <c r="BW51" s="66">
        <f t="shared" si="28"/>
        <v>0</v>
      </c>
      <c r="BX51" s="66">
        <f t="shared" si="28"/>
        <v>0</v>
      </c>
      <c r="BY51" s="66">
        <f t="shared" si="28"/>
        <v>2031351.59</v>
      </c>
      <c r="BZ51" s="66">
        <f t="shared" si="28"/>
        <v>0</v>
      </c>
      <c r="CA51" s="66">
        <f t="shared" si="28"/>
        <v>5705806.0899999999</v>
      </c>
      <c r="CB51" s="66">
        <f t="shared" si="28"/>
        <v>0</v>
      </c>
      <c r="CC51" s="66">
        <f t="shared" si="28"/>
        <v>11173400.779999999</v>
      </c>
      <c r="CD51" s="66">
        <f t="shared" si="28"/>
        <v>0</v>
      </c>
      <c r="CE51" s="66">
        <f t="shared" si="28"/>
        <v>2000000</v>
      </c>
      <c r="CF51" s="66">
        <f t="shared" si="28"/>
        <v>0</v>
      </c>
      <c r="CG51" s="66">
        <f t="shared" si="28"/>
        <v>7599.2199999999721</v>
      </c>
      <c r="CH51" s="66">
        <f t="shared" si="28"/>
        <v>0</v>
      </c>
      <c r="CI51" s="66">
        <f t="shared" si="28"/>
        <v>0</v>
      </c>
      <c r="CJ51" s="66">
        <f t="shared" si="28"/>
        <v>0</v>
      </c>
      <c r="CK51" s="66">
        <f t="shared" si="28"/>
        <v>679.22</v>
      </c>
      <c r="CL51" s="66">
        <f t="shared" si="28"/>
        <v>0</v>
      </c>
      <c r="CM51" s="66">
        <f t="shared" si="28"/>
        <v>0</v>
      </c>
      <c r="CN51" s="66">
        <f t="shared" si="28"/>
        <v>0</v>
      </c>
      <c r="CO51" s="66">
        <f t="shared" si="28"/>
        <v>2006920</v>
      </c>
      <c r="CP51" s="66">
        <f t="shared" si="28"/>
        <v>0</v>
      </c>
      <c r="CQ51" s="66">
        <f t="shared" si="28"/>
        <v>2000000</v>
      </c>
      <c r="CR51" s="66">
        <f t="shared" si="28"/>
        <v>0</v>
      </c>
      <c r="CS51" s="66">
        <f t="shared" si="28"/>
        <v>0</v>
      </c>
      <c r="CT51" s="66">
        <f t="shared" si="28"/>
        <v>0</v>
      </c>
      <c r="CU51" s="66">
        <f t="shared" si="28"/>
        <v>0</v>
      </c>
      <c r="CV51" s="66">
        <f t="shared" si="28"/>
        <v>0</v>
      </c>
      <c r="CW51" s="66">
        <f t="shared" si="28"/>
        <v>0</v>
      </c>
      <c r="CX51" s="66">
        <f t="shared" si="28"/>
        <v>0</v>
      </c>
      <c r="CY51" s="66">
        <f t="shared" si="28"/>
        <v>0</v>
      </c>
      <c r="CZ51" s="66">
        <f t="shared" si="28"/>
        <v>679.22</v>
      </c>
      <c r="DA51" s="66">
        <f t="shared" si="28"/>
        <v>0</v>
      </c>
      <c r="DB51" s="66">
        <f t="shared" si="28"/>
        <v>0</v>
      </c>
      <c r="DC51" s="66">
        <f t="shared" si="28"/>
        <v>169414.8899999999</v>
      </c>
      <c r="DD51" s="66">
        <f t="shared" si="28"/>
        <v>0</v>
      </c>
      <c r="DE51" s="66">
        <f t="shared" si="28"/>
        <v>1831264.33</v>
      </c>
      <c r="DF51" s="66">
        <f t="shared" si="28"/>
        <v>0</v>
      </c>
      <c r="DG51" s="66">
        <f t="shared" si="28"/>
        <v>2000000</v>
      </c>
      <c r="DH51" s="66">
        <f t="shared" si="28"/>
        <v>0</v>
      </c>
      <c r="DI51" s="66">
        <f t="shared" si="28"/>
        <v>0</v>
      </c>
      <c r="DJ51" s="66">
        <f t="shared" si="28"/>
        <v>0</v>
      </c>
      <c r="DK51" s="66">
        <f t="shared" si="28"/>
        <v>0</v>
      </c>
      <c r="DL51" s="66">
        <f t="shared" si="28"/>
        <v>0</v>
      </c>
      <c r="DM51" s="66">
        <f t="shared" si="28"/>
        <v>0</v>
      </c>
      <c r="DN51" s="66">
        <f t="shared" si="28"/>
        <v>169414.8899999999</v>
      </c>
      <c r="DO51" s="66">
        <f t="shared" si="28"/>
        <v>0</v>
      </c>
      <c r="DP51" s="66">
        <f t="shared" si="28"/>
        <v>0</v>
      </c>
      <c r="DQ51" s="66">
        <f t="shared" si="28"/>
        <v>0</v>
      </c>
      <c r="DR51" s="66">
        <f t="shared" si="28"/>
        <v>0</v>
      </c>
      <c r="DS51" s="66">
        <f t="shared" si="28"/>
        <v>113794.99999999977</v>
      </c>
      <c r="DT51" s="66">
        <f t="shared" si="28"/>
        <v>2055619.89</v>
      </c>
      <c r="DU51" s="66">
        <f t="shared" si="28"/>
        <v>0</v>
      </c>
      <c r="DV51" s="66">
        <f t="shared" si="28"/>
        <v>5893804.2199999997</v>
      </c>
      <c r="DW51" s="66">
        <f t="shared" si="28"/>
        <v>17067205</v>
      </c>
      <c r="DX51" s="66">
        <f t="shared" si="28"/>
        <v>1000000</v>
      </c>
      <c r="DY51" s="66">
        <f t="shared" si="28"/>
        <v>0</v>
      </c>
      <c r="DZ51" s="66">
        <f t="shared" ref="DZ51:FR51" si="29">DZ52</f>
        <v>0</v>
      </c>
      <c r="EA51" s="66">
        <f t="shared" si="29"/>
        <v>0</v>
      </c>
      <c r="EB51" s="66">
        <f t="shared" si="29"/>
        <v>113794.99999999977</v>
      </c>
      <c r="EC51" s="66">
        <f t="shared" si="29"/>
        <v>0</v>
      </c>
      <c r="ED51" s="66">
        <f t="shared" si="29"/>
        <v>0</v>
      </c>
      <c r="EE51" s="66">
        <f t="shared" si="29"/>
        <v>175.32</v>
      </c>
      <c r="EF51" s="66">
        <f t="shared" si="29"/>
        <v>0</v>
      </c>
      <c r="EG51" s="66">
        <f t="shared" si="29"/>
        <v>0</v>
      </c>
      <c r="EH51" s="66">
        <f t="shared" si="29"/>
        <v>1113619.6799999997</v>
      </c>
      <c r="EI51" s="66">
        <f t="shared" si="29"/>
        <v>0</v>
      </c>
      <c r="EJ51" s="66">
        <f t="shared" si="29"/>
        <v>1000000</v>
      </c>
      <c r="EK51" s="66">
        <f t="shared" si="29"/>
        <v>0</v>
      </c>
      <c r="EL51" s="66">
        <f t="shared" si="29"/>
        <v>0</v>
      </c>
      <c r="EM51" s="66">
        <f t="shared" si="29"/>
        <v>0</v>
      </c>
      <c r="EN51" s="66">
        <f t="shared" si="29"/>
        <v>0</v>
      </c>
      <c r="EO51" s="66">
        <f t="shared" si="29"/>
        <v>0</v>
      </c>
      <c r="EP51" s="66">
        <f t="shared" si="29"/>
        <v>0</v>
      </c>
      <c r="EQ51" s="66">
        <f t="shared" si="29"/>
        <v>0</v>
      </c>
      <c r="ER51" s="66">
        <f t="shared" si="29"/>
        <v>175.32</v>
      </c>
      <c r="ES51" s="66">
        <f t="shared" si="29"/>
        <v>0</v>
      </c>
      <c r="ET51" s="66">
        <f t="shared" si="29"/>
        <v>0</v>
      </c>
      <c r="EU51" s="66">
        <f t="shared" si="29"/>
        <v>0</v>
      </c>
      <c r="EV51" s="66">
        <f t="shared" si="29"/>
        <v>0</v>
      </c>
      <c r="EW51" s="66">
        <f t="shared" si="29"/>
        <v>1196.2299999999814</v>
      </c>
      <c r="EX51" s="66">
        <f t="shared" si="29"/>
        <v>0</v>
      </c>
      <c r="EY51" s="66">
        <f t="shared" si="29"/>
        <v>998979.09</v>
      </c>
      <c r="EZ51" s="66">
        <f t="shared" si="29"/>
        <v>0</v>
      </c>
      <c r="FA51" s="66">
        <f t="shared" si="29"/>
        <v>817000</v>
      </c>
      <c r="FB51" s="66">
        <f t="shared" si="29"/>
        <v>0</v>
      </c>
      <c r="FC51" s="66">
        <f t="shared" si="29"/>
        <v>0</v>
      </c>
      <c r="FD51" s="66">
        <f t="shared" si="29"/>
        <v>0</v>
      </c>
      <c r="FE51" s="66">
        <f t="shared" si="29"/>
        <v>0</v>
      </c>
      <c r="FF51" s="66">
        <f t="shared" si="29"/>
        <v>0</v>
      </c>
      <c r="FG51" s="66">
        <f t="shared" si="29"/>
        <v>0</v>
      </c>
      <c r="FH51" s="66">
        <f t="shared" si="29"/>
        <v>0</v>
      </c>
      <c r="FI51" s="66">
        <f t="shared" si="29"/>
        <v>1196.2299999999814</v>
      </c>
      <c r="FJ51" s="66">
        <f t="shared" si="29"/>
        <v>0</v>
      </c>
      <c r="FK51" s="66">
        <f t="shared" si="29"/>
        <v>0</v>
      </c>
      <c r="FL51" s="66">
        <f t="shared" si="29"/>
        <v>0</v>
      </c>
      <c r="FM51" s="66">
        <f t="shared" si="29"/>
        <v>818196.23</v>
      </c>
      <c r="FN51" s="66">
        <f t="shared" si="29"/>
        <v>0</v>
      </c>
      <c r="FO51" s="66">
        <f t="shared" si="29"/>
        <v>2930794.9999999995</v>
      </c>
      <c r="FP51" s="66">
        <f t="shared" si="29"/>
        <v>19998000</v>
      </c>
      <c r="FQ51" s="66">
        <f t="shared" si="29"/>
        <v>0</v>
      </c>
      <c r="FR51" s="66">
        <f t="shared" si="29"/>
        <v>0</v>
      </c>
      <c r="FS51" s="66">
        <v>0</v>
      </c>
      <c r="FV51" s="4"/>
      <c r="FW51" s="4"/>
      <c r="FX51" s="4"/>
    </row>
    <row r="52" spans="1:180" x14ac:dyDescent="0.25">
      <c r="A52" s="67"/>
      <c r="B52" s="34" t="s">
        <v>125</v>
      </c>
      <c r="C52" s="35">
        <v>19998000</v>
      </c>
      <c r="D52" s="62"/>
      <c r="E52" s="62">
        <v>1400000</v>
      </c>
      <c r="F52" s="62">
        <v>15.860000000102445</v>
      </c>
      <c r="G52" s="62"/>
      <c r="H52" s="62"/>
      <c r="I52" s="35">
        <v>1399984.14</v>
      </c>
      <c r="J52" s="62"/>
      <c r="K52" s="62">
        <v>1900000</v>
      </c>
      <c r="L52" s="62"/>
      <c r="M52" s="62"/>
      <c r="N52" s="62"/>
      <c r="O52" s="62">
        <v>15.860000000102445</v>
      </c>
      <c r="P52" s="62"/>
      <c r="Q52" s="62"/>
      <c r="R52" s="62">
        <v>15401.63</v>
      </c>
      <c r="S52" s="62"/>
      <c r="T52" s="62"/>
      <c r="U52" s="62"/>
      <c r="V52" s="62"/>
      <c r="W52" s="35">
        <v>1884614.2300000002</v>
      </c>
      <c r="X52" s="62"/>
      <c r="Y52" s="62"/>
      <c r="Z52" s="62">
        <v>2290000</v>
      </c>
      <c r="AA52" s="62"/>
      <c r="AB52" s="62"/>
      <c r="AC52" s="62">
        <v>15401.63</v>
      </c>
      <c r="AD52" s="62"/>
      <c r="AE52" s="62">
        <v>122405.31000000006</v>
      </c>
      <c r="AF52" s="62"/>
      <c r="AG52" s="62"/>
      <c r="AH52" s="35">
        <v>2182996.3199999998</v>
      </c>
      <c r="AI52" s="62"/>
      <c r="AJ52" s="62"/>
      <c r="AK52" s="35">
        <v>5467594.6899999995</v>
      </c>
      <c r="AL52" s="35">
        <v>0</v>
      </c>
      <c r="AM52" s="35">
        <v>1610000</v>
      </c>
      <c r="AN52" s="62"/>
      <c r="AO52" s="62"/>
      <c r="AP52" s="62">
        <v>122405.31000000006</v>
      </c>
      <c r="AQ52" s="62"/>
      <c r="AR52" s="62"/>
      <c r="AS52" s="62">
        <v>5314.02</v>
      </c>
      <c r="AT52" s="62"/>
      <c r="AU52" s="62"/>
      <c r="AV52" s="35">
        <v>1727091.29</v>
      </c>
      <c r="AW52" s="62"/>
      <c r="AX52" s="35">
        <v>2000000</v>
      </c>
      <c r="AY52" s="62"/>
      <c r="AZ52" s="62"/>
      <c r="BA52" s="62"/>
      <c r="BB52" s="62">
        <v>5314.02</v>
      </c>
      <c r="BC52" s="62"/>
      <c r="BD52" s="62"/>
      <c r="BE52" s="62"/>
      <c r="BF52" s="62">
        <v>57950.810000000056</v>
      </c>
      <c r="BG52" s="62"/>
      <c r="BH52" s="35">
        <v>1947363.21</v>
      </c>
      <c r="BI52" s="62"/>
      <c r="BJ52" s="35">
        <v>1981000</v>
      </c>
      <c r="BK52" s="62"/>
      <c r="BL52" s="62"/>
      <c r="BM52" s="62"/>
      <c r="BN52" s="62"/>
      <c r="BO52" s="62"/>
      <c r="BP52" s="62"/>
      <c r="BQ52" s="62"/>
      <c r="BR52" s="62">
        <v>57950.810000000056</v>
      </c>
      <c r="BS52" s="62"/>
      <c r="BT52" s="62"/>
      <c r="BU52" s="62"/>
      <c r="BV52" s="62">
        <v>7599.22</v>
      </c>
      <c r="BW52" s="62"/>
      <c r="BX52" s="62"/>
      <c r="BY52" s="35">
        <v>2031351.59</v>
      </c>
      <c r="BZ52" s="62"/>
      <c r="CA52" s="35">
        <v>5705806.0899999999</v>
      </c>
      <c r="CB52" s="35">
        <v>0</v>
      </c>
      <c r="CC52" s="35">
        <v>11173400.779999999</v>
      </c>
      <c r="CD52" s="35">
        <v>0</v>
      </c>
      <c r="CE52" s="35">
        <v>2000000</v>
      </c>
      <c r="CF52" s="62"/>
      <c r="CG52" s="62">
        <v>7599.2199999999721</v>
      </c>
      <c r="CH52" s="62"/>
      <c r="CI52" s="62"/>
      <c r="CJ52" s="62"/>
      <c r="CK52" s="62">
        <v>679.22</v>
      </c>
      <c r="CL52" s="62"/>
      <c r="CM52" s="62"/>
      <c r="CN52" s="62"/>
      <c r="CO52" s="35">
        <v>2006920</v>
      </c>
      <c r="CP52" s="62"/>
      <c r="CQ52" s="35">
        <v>2000000</v>
      </c>
      <c r="CR52" s="62"/>
      <c r="CS52" s="62"/>
      <c r="CT52" s="62"/>
      <c r="CU52" s="62"/>
      <c r="CV52" s="62"/>
      <c r="CW52" s="62"/>
      <c r="CX52" s="62"/>
      <c r="CY52" s="62"/>
      <c r="CZ52" s="62">
        <v>679.22</v>
      </c>
      <c r="DA52" s="62"/>
      <c r="DB52" s="62"/>
      <c r="DC52" s="62">
        <v>169414.8899999999</v>
      </c>
      <c r="DD52" s="62"/>
      <c r="DE52" s="35">
        <v>1831264.33</v>
      </c>
      <c r="DF52" s="62"/>
      <c r="DG52" s="35">
        <v>2000000</v>
      </c>
      <c r="DH52" s="62"/>
      <c r="DI52" s="62"/>
      <c r="DJ52" s="62"/>
      <c r="DK52" s="62"/>
      <c r="DL52" s="62"/>
      <c r="DM52" s="62"/>
      <c r="DN52" s="62">
        <v>169414.8899999999</v>
      </c>
      <c r="DO52" s="62"/>
      <c r="DP52" s="62"/>
      <c r="DQ52" s="62"/>
      <c r="DR52" s="62"/>
      <c r="DS52" s="62">
        <v>113794.99999999977</v>
      </c>
      <c r="DT52" s="35">
        <v>2055619.89</v>
      </c>
      <c r="DU52" s="62"/>
      <c r="DV52" s="35">
        <v>5893804.2199999997</v>
      </c>
      <c r="DW52" s="35">
        <v>17067205</v>
      </c>
      <c r="DX52" s="62">
        <v>1000000</v>
      </c>
      <c r="DY52" s="62"/>
      <c r="DZ52" s="62"/>
      <c r="EA52" s="62"/>
      <c r="EB52" s="62">
        <v>113794.99999999977</v>
      </c>
      <c r="EC52" s="62"/>
      <c r="ED52" s="62"/>
      <c r="EE52" s="62">
        <v>175.32</v>
      </c>
      <c r="EF52" s="62"/>
      <c r="EG52" s="62"/>
      <c r="EH52" s="35">
        <v>1113619.6799999997</v>
      </c>
      <c r="EI52" s="62"/>
      <c r="EJ52" s="62">
        <v>1000000</v>
      </c>
      <c r="EK52" s="62"/>
      <c r="EL52" s="62"/>
      <c r="EM52" s="62"/>
      <c r="EN52" s="62"/>
      <c r="EO52" s="62"/>
      <c r="EP52" s="62"/>
      <c r="EQ52" s="62"/>
      <c r="ER52" s="62">
        <v>175.32</v>
      </c>
      <c r="ES52" s="62"/>
      <c r="ET52" s="62"/>
      <c r="EU52" s="62"/>
      <c r="EV52" s="62"/>
      <c r="EW52" s="62">
        <v>1196.2299999999814</v>
      </c>
      <c r="EX52" s="62"/>
      <c r="EY52" s="35">
        <v>998979.09</v>
      </c>
      <c r="EZ52" s="62"/>
      <c r="FA52" s="62">
        <v>817000</v>
      </c>
      <c r="FB52" s="62"/>
      <c r="FC52" s="62"/>
      <c r="FD52" s="62"/>
      <c r="FE52" s="62"/>
      <c r="FF52" s="62"/>
      <c r="FG52" s="62"/>
      <c r="FH52" s="62"/>
      <c r="FI52" s="62">
        <v>1196.2299999999814</v>
      </c>
      <c r="FJ52" s="62"/>
      <c r="FK52" s="62"/>
      <c r="FL52" s="62"/>
      <c r="FM52" s="35">
        <v>818196.23</v>
      </c>
      <c r="FN52" s="62"/>
      <c r="FO52" s="35">
        <v>2930794.9999999995</v>
      </c>
      <c r="FP52" s="35">
        <v>19998000</v>
      </c>
      <c r="FQ52" s="35">
        <v>0</v>
      </c>
      <c r="FR52" s="35">
        <v>0</v>
      </c>
      <c r="FS52" s="35">
        <v>0</v>
      </c>
      <c r="FV52" s="4"/>
      <c r="FW52" s="4"/>
      <c r="FX52" s="4"/>
    </row>
    <row r="53" spans="1:180" x14ac:dyDescent="0.25">
      <c r="A53" s="27">
        <v>3</v>
      </c>
      <c r="B53" s="28" t="s">
        <v>190</v>
      </c>
      <c r="C53" s="29">
        <f>C54+C62+C68+C71+C73+C72+C74</f>
        <v>15471110</v>
      </c>
      <c r="D53" s="29">
        <f t="shared" ref="D53:BN53" si="30">D54+D62+D68+D71+D73+D72+D74</f>
        <v>0</v>
      </c>
      <c r="E53" s="29">
        <f t="shared" si="30"/>
        <v>889000</v>
      </c>
      <c r="F53" s="29">
        <f t="shared" si="30"/>
        <v>583985.44999999995</v>
      </c>
      <c r="G53" s="29">
        <f t="shared" si="30"/>
        <v>0</v>
      </c>
      <c r="H53" s="29">
        <f t="shared" si="30"/>
        <v>0</v>
      </c>
      <c r="I53" s="29">
        <f t="shared" si="30"/>
        <v>305014.55000000005</v>
      </c>
      <c r="J53" s="29">
        <f t="shared" si="30"/>
        <v>0</v>
      </c>
      <c r="K53" s="29">
        <f t="shared" si="30"/>
        <v>841000</v>
      </c>
      <c r="L53" s="29">
        <f t="shared" si="30"/>
        <v>0</v>
      </c>
      <c r="M53" s="29">
        <f t="shared" si="30"/>
        <v>0</v>
      </c>
      <c r="N53" s="29">
        <f t="shared" si="30"/>
        <v>0</v>
      </c>
      <c r="O53" s="29">
        <f t="shared" si="30"/>
        <v>583985.44999999995</v>
      </c>
      <c r="P53" s="29">
        <f t="shared" si="30"/>
        <v>0</v>
      </c>
      <c r="Q53" s="29">
        <f t="shared" si="30"/>
        <v>16000</v>
      </c>
      <c r="R53" s="29">
        <f t="shared" si="30"/>
        <v>601152.1</v>
      </c>
      <c r="S53" s="29">
        <f t="shared" si="30"/>
        <v>0</v>
      </c>
      <c r="T53" s="29">
        <f t="shared" si="30"/>
        <v>8500</v>
      </c>
      <c r="U53" s="29">
        <f t="shared" si="30"/>
        <v>16800</v>
      </c>
      <c r="V53" s="29">
        <f t="shared" si="30"/>
        <v>12683.6</v>
      </c>
      <c r="W53" s="29">
        <f t="shared" si="30"/>
        <v>852449.74999999988</v>
      </c>
      <c r="X53" s="29">
        <f t="shared" si="30"/>
        <v>0</v>
      </c>
      <c r="Y53" s="29">
        <f t="shared" si="30"/>
        <v>0</v>
      </c>
      <c r="Z53" s="29">
        <f t="shared" si="30"/>
        <v>1212683.6000000001</v>
      </c>
      <c r="AA53" s="29">
        <f t="shared" si="30"/>
        <v>0</v>
      </c>
      <c r="AB53" s="29">
        <f t="shared" si="30"/>
        <v>0</v>
      </c>
      <c r="AC53" s="29">
        <f t="shared" si="30"/>
        <v>601152.1</v>
      </c>
      <c r="AD53" s="29">
        <f t="shared" si="30"/>
        <v>0</v>
      </c>
      <c r="AE53" s="29">
        <f t="shared" si="30"/>
        <v>44884.509999999966</v>
      </c>
      <c r="AF53" s="29">
        <f t="shared" si="30"/>
        <v>0</v>
      </c>
      <c r="AG53" s="29">
        <f t="shared" si="30"/>
        <v>0</v>
      </c>
      <c r="AH53" s="29">
        <f t="shared" si="30"/>
        <v>1768951.19</v>
      </c>
      <c r="AI53" s="29">
        <f t="shared" si="30"/>
        <v>0</v>
      </c>
      <c r="AJ53" s="29">
        <f t="shared" si="30"/>
        <v>0</v>
      </c>
      <c r="AK53" s="29">
        <f t="shared" si="30"/>
        <v>2926415.4899999998</v>
      </c>
      <c r="AL53" s="29">
        <f t="shared" si="30"/>
        <v>0</v>
      </c>
      <c r="AM53" s="29">
        <f t="shared" si="30"/>
        <v>1412900</v>
      </c>
      <c r="AN53" s="29">
        <f t="shared" si="30"/>
        <v>0</v>
      </c>
      <c r="AO53" s="29">
        <f t="shared" si="30"/>
        <v>407030</v>
      </c>
      <c r="AP53" s="29">
        <f t="shared" si="30"/>
        <v>44884.509999999966</v>
      </c>
      <c r="AQ53" s="29">
        <f t="shared" si="30"/>
        <v>0</v>
      </c>
      <c r="AR53" s="29">
        <f t="shared" si="30"/>
        <v>0</v>
      </c>
      <c r="AS53" s="29">
        <f t="shared" si="30"/>
        <v>1007412.66</v>
      </c>
      <c r="AT53" s="29">
        <f t="shared" si="30"/>
        <v>0</v>
      </c>
      <c r="AU53" s="29">
        <f t="shared" si="30"/>
        <v>0</v>
      </c>
      <c r="AV53" s="29">
        <f t="shared" si="30"/>
        <v>857401.85</v>
      </c>
      <c r="AW53" s="29">
        <f t="shared" si="30"/>
        <v>0</v>
      </c>
      <c r="AX53" s="29">
        <f t="shared" si="30"/>
        <v>1239900</v>
      </c>
      <c r="AY53" s="29">
        <f t="shared" si="30"/>
        <v>0</v>
      </c>
      <c r="AZ53" s="29">
        <f t="shared" si="30"/>
        <v>0</v>
      </c>
      <c r="BA53" s="29">
        <f t="shared" si="30"/>
        <v>0</v>
      </c>
      <c r="BB53" s="29">
        <f t="shared" si="30"/>
        <v>1007412.66</v>
      </c>
      <c r="BC53" s="29">
        <f t="shared" si="30"/>
        <v>0</v>
      </c>
      <c r="BD53" s="29">
        <f t="shared" si="30"/>
        <v>0</v>
      </c>
      <c r="BE53" s="29">
        <f t="shared" si="30"/>
        <v>0</v>
      </c>
      <c r="BF53" s="29">
        <f t="shared" si="30"/>
        <v>1378116.21</v>
      </c>
      <c r="BG53" s="29">
        <f t="shared" si="30"/>
        <v>0</v>
      </c>
      <c r="BH53" s="29">
        <f t="shared" si="30"/>
        <v>869196.45</v>
      </c>
      <c r="BI53" s="29">
        <f t="shared" si="30"/>
        <v>0</v>
      </c>
      <c r="BJ53" s="29">
        <f t="shared" si="30"/>
        <v>793000</v>
      </c>
      <c r="BK53" s="29">
        <f t="shared" si="30"/>
        <v>0</v>
      </c>
      <c r="BL53" s="29">
        <f t="shared" si="30"/>
        <v>0</v>
      </c>
      <c r="BM53" s="29">
        <f t="shared" si="30"/>
        <v>353000</v>
      </c>
      <c r="BN53" s="29">
        <f t="shared" si="30"/>
        <v>0</v>
      </c>
      <c r="BO53" s="29">
        <f t="shared" ref="BO53:DZ53" si="31">BO54+BO62+BO68+BO71+BO73+BO72+BO74</f>
        <v>0</v>
      </c>
      <c r="BP53" s="29">
        <f t="shared" si="31"/>
        <v>0</v>
      </c>
      <c r="BQ53" s="29">
        <f t="shared" si="31"/>
        <v>0</v>
      </c>
      <c r="BR53" s="29">
        <f t="shared" si="31"/>
        <v>1378116.21</v>
      </c>
      <c r="BS53" s="29">
        <f t="shared" si="31"/>
        <v>0</v>
      </c>
      <c r="BT53" s="29">
        <f t="shared" si="31"/>
        <v>0</v>
      </c>
      <c r="BU53" s="29">
        <f t="shared" si="31"/>
        <v>0</v>
      </c>
      <c r="BV53" s="29">
        <f t="shared" si="31"/>
        <v>36212.859999999986</v>
      </c>
      <c r="BW53" s="29">
        <f t="shared" si="31"/>
        <v>0</v>
      </c>
      <c r="BX53" s="29">
        <f t="shared" si="31"/>
        <v>0</v>
      </c>
      <c r="BY53" s="29">
        <f t="shared" si="31"/>
        <v>2487903.35</v>
      </c>
      <c r="BZ53" s="29">
        <f t="shared" si="31"/>
        <v>0</v>
      </c>
      <c r="CA53" s="29">
        <f t="shared" si="31"/>
        <v>4214501.6500000004</v>
      </c>
      <c r="CB53" s="29">
        <f t="shared" si="31"/>
        <v>0</v>
      </c>
      <c r="CC53" s="29">
        <f t="shared" si="31"/>
        <v>7140917.1399999997</v>
      </c>
      <c r="CD53" s="29">
        <f t="shared" si="31"/>
        <v>0</v>
      </c>
      <c r="CE53" s="29">
        <f t="shared" si="31"/>
        <v>1261180</v>
      </c>
      <c r="CF53" s="29">
        <f t="shared" si="31"/>
        <v>0</v>
      </c>
      <c r="CG53" s="29">
        <f t="shared" si="31"/>
        <v>36212.960000000021</v>
      </c>
      <c r="CH53" s="29">
        <f t="shared" si="31"/>
        <v>0</v>
      </c>
      <c r="CI53" s="29">
        <f t="shared" si="31"/>
        <v>0</v>
      </c>
      <c r="CJ53" s="29">
        <f t="shared" si="31"/>
        <v>0</v>
      </c>
      <c r="CK53" s="29">
        <f t="shared" si="31"/>
        <v>538653.52999999991</v>
      </c>
      <c r="CL53" s="29">
        <f t="shared" si="31"/>
        <v>0</v>
      </c>
      <c r="CM53" s="29">
        <f t="shared" si="31"/>
        <v>0</v>
      </c>
      <c r="CN53" s="29">
        <f t="shared" si="31"/>
        <v>0</v>
      </c>
      <c r="CO53" s="29">
        <f t="shared" si="31"/>
        <v>758739.42999999993</v>
      </c>
      <c r="CP53" s="29">
        <f t="shared" si="31"/>
        <v>0</v>
      </c>
      <c r="CQ53" s="29">
        <f t="shared" si="31"/>
        <v>540490</v>
      </c>
      <c r="CR53" s="29">
        <f t="shared" si="31"/>
        <v>0</v>
      </c>
      <c r="CS53" s="29">
        <f t="shared" si="31"/>
        <v>0</v>
      </c>
      <c r="CT53" s="29">
        <f t="shared" si="31"/>
        <v>0</v>
      </c>
      <c r="CU53" s="29">
        <f t="shared" si="31"/>
        <v>0</v>
      </c>
      <c r="CV53" s="29">
        <f t="shared" si="31"/>
        <v>0</v>
      </c>
      <c r="CW53" s="29">
        <f t="shared" si="31"/>
        <v>0</v>
      </c>
      <c r="CX53" s="29">
        <f t="shared" si="31"/>
        <v>0</v>
      </c>
      <c r="CY53" s="29">
        <f t="shared" si="31"/>
        <v>0</v>
      </c>
      <c r="CZ53" s="29">
        <f t="shared" si="31"/>
        <v>538653.52999999991</v>
      </c>
      <c r="DA53" s="29">
        <f t="shared" si="31"/>
        <v>0</v>
      </c>
      <c r="DB53" s="29">
        <f t="shared" si="31"/>
        <v>0</v>
      </c>
      <c r="DC53" s="29">
        <f t="shared" si="31"/>
        <v>162558.38999999996</v>
      </c>
      <c r="DD53" s="29">
        <f t="shared" si="31"/>
        <v>0</v>
      </c>
      <c r="DE53" s="29">
        <f t="shared" si="31"/>
        <v>916585.14</v>
      </c>
      <c r="DF53" s="29">
        <f t="shared" si="31"/>
        <v>0</v>
      </c>
      <c r="DG53" s="29">
        <f t="shared" si="31"/>
        <v>434310</v>
      </c>
      <c r="DH53" s="29">
        <f t="shared" si="31"/>
        <v>0</v>
      </c>
      <c r="DI53" s="29">
        <f t="shared" si="31"/>
        <v>0</v>
      </c>
      <c r="DJ53" s="29">
        <f t="shared" si="31"/>
        <v>0</v>
      </c>
      <c r="DK53" s="29">
        <f t="shared" si="31"/>
        <v>0</v>
      </c>
      <c r="DL53" s="29">
        <f t="shared" si="31"/>
        <v>0</v>
      </c>
      <c r="DM53" s="29">
        <f t="shared" si="31"/>
        <v>0</v>
      </c>
      <c r="DN53" s="29">
        <f t="shared" si="31"/>
        <v>162558.38999999996</v>
      </c>
      <c r="DO53" s="29">
        <f t="shared" si="31"/>
        <v>0</v>
      </c>
      <c r="DP53" s="29">
        <f t="shared" si="31"/>
        <v>0</v>
      </c>
      <c r="DQ53" s="29">
        <f t="shared" si="31"/>
        <v>0</v>
      </c>
      <c r="DR53" s="29">
        <f t="shared" si="31"/>
        <v>0</v>
      </c>
      <c r="DS53" s="29">
        <f t="shared" si="31"/>
        <v>32182.530000000006</v>
      </c>
      <c r="DT53" s="29">
        <f t="shared" si="31"/>
        <v>564685.85999999987</v>
      </c>
      <c r="DU53" s="29">
        <f t="shared" si="31"/>
        <v>0</v>
      </c>
      <c r="DV53" s="29">
        <f t="shared" si="31"/>
        <v>2240010.4299999997</v>
      </c>
      <c r="DW53" s="29">
        <f t="shared" si="31"/>
        <v>9380927.5700000022</v>
      </c>
      <c r="DX53" s="29">
        <f t="shared" si="31"/>
        <v>1686000</v>
      </c>
      <c r="DY53" s="29">
        <f t="shared" si="31"/>
        <v>0</v>
      </c>
      <c r="DZ53" s="29">
        <f t="shared" si="31"/>
        <v>0</v>
      </c>
      <c r="EA53" s="29">
        <f t="shared" ref="EA53:FR53" si="32">EA54+EA62+EA68+EA71+EA73+EA72+EA74</f>
        <v>0</v>
      </c>
      <c r="EB53" s="29">
        <f t="shared" si="32"/>
        <v>32182.43</v>
      </c>
      <c r="EC53" s="29">
        <f t="shared" si="32"/>
        <v>0</v>
      </c>
      <c r="ED53" s="29">
        <f t="shared" si="32"/>
        <v>0</v>
      </c>
      <c r="EE53" s="29">
        <f t="shared" si="32"/>
        <v>82380.930000000008</v>
      </c>
      <c r="EF53" s="29">
        <f t="shared" si="32"/>
        <v>0</v>
      </c>
      <c r="EG53" s="29">
        <f t="shared" si="32"/>
        <v>0</v>
      </c>
      <c r="EH53" s="29">
        <f t="shared" si="32"/>
        <v>1635801.5</v>
      </c>
      <c r="EI53" s="29">
        <f t="shared" si="32"/>
        <v>0</v>
      </c>
      <c r="EJ53" s="29">
        <f t="shared" si="32"/>
        <v>0</v>
      </c>
      <c r="EK53" s="29">
        <f t="shared" si="32"/>
        <v>1681900</v>
      </c>
      <c r="EL53" s="29">
        <f t="shared" si="32"/>
        <v>0</v>
      </c>
      <c r="EM53" s="29">
        <f t="shared" si="32"/>
        <v>0</v>
      </c>
      <c r="EN53" s="29">
        <f t="shared" si="32"/>
        <v>0</v>
      </c>
      <c r="EO53" s="29">
        <f t="shared" si="32"/>
        <v>0</v>
      </c>
      <c r="EP53" s="29">
        <f t="shared" si="32"/>
        <v>1000000</v>
      </c>
      <c r="EQ53" s="29">
        <f t="shared" si="32"/>
        <v>0</v>
      </c>
      <c r="ER53" s="29">
        <f t="shared" si="32"/>
        <v>82380.930000000008</v>
      </c>
      <c r="ES53" s="29">
        <f t="shared" si="32"/>
        <v>0</v>
      </c>
      <c r="ET53" s="29">
        <f t="shared" si="32"/>
        <v>0</v>
      </c>
      <c r="EU53" s="29">
        <f t="shared" si="32"/>
        <v>0</v>
      </c>
      <c r="EV53" s="29">
        <f t="shared" si="32"/>
        <v>0</v>
      </c>
      <c r="EW53" s="29">
        <f t="shared" si="32"/>
        <v>2270722.5199999996</v>
      </c>
      <c r="EX53" s="29">
        <f t="shared" si="32"/>
        <v>0</v>
      </c>
      <c r="EY53" s="29">
        <f t="shared" si="32"/>
        <v>493558.41000000003</v>
      </c>
      <c r="EZ53" s="29">
        <f t="shared" si="32"/>
        <v>0</v>
      </c>
      <c r="FA53" s="29">
        <f t="shared" si="32"/>
        <v>0</v>
      </c>
      <c r="FB53" s="29">
        <f t="shared" si="32"/>
        <v>1690100</v>
      </c>
      <c r="FC53" s="29">
        <f t="shared" si="32"/>
        <v>0</v>
      </c>
      <c r="FD53" s="29">
        <f t="shared" si="32"/>
        <v>0</v>
      </c>
      <c r="FE53" s="29">
        <f t="shared" si="32"/>
        <v>0</v>
      </c>
      <c r="FF53" s="29">
        <f t="shared" si="32"/>
        <v>0</v>
      </c>
      <c r="FG53" s="29">
        <f t="shared" si="32"/>
        <v>0</v>
      </c>
      <c r="FH53" s="29">
        <f t="shared" si="32"/>
        <v>0</v>
      </c>
      <c r="FI53" s="29">
        <f t="shared" si="32"/>
        <v>2270722.5199999996</v>
      </c>
      <c r="FJ53" s="29">
        <f t="shared" si="32"/>
        <v>0</v>
      </c>
      <c r="FK53" s="29">
        <f t="shared" si="32"/>
        <v>0</v>
      </c>
      <c r="FL53" s="29">
        <f t="shared" si="32"/>
        <v>0</v>
      </c>
      <c r="FM53" s="29">
        <f t="shared" si="32"/>
        <v>3960822.52</v>
      </c>
      <c r="FN53" s="29">
        <f t="shared" si="32"/>
        <v>0</v>
      </c>
      <c r="FO53" s="29">
        <f t="shared" si="32"/>
        <v>6090182.4299999997</v>
      </c>
      <c r="FP53" s="29">
        <f t="shared" si="32"/>
        <v>15471110</v>
      </c>
      <c r="FQ53" s="29">
        <f t="shared" si="32"/>
        <v>0</v>
      </c>
      <c r="FR53" s="29">
        <f t="shared" si="32"/>
        <v>0</v>
      </c>
      <c r="FS53" s="29">
        <v>0</v>
      </c>
      <c r="FV53" s="4"/>
      <c r="FW53" s="4"/>
      <c r="FX53" s="4"/>
    </row>
    <row r="54" spans="1:180" x14ac:dyDescent="0.25">
      <c r="A54" s="50"/>
      <c r="B54" s="31" t="s">
        <v>191</v>
      </c>
      <c r="C54" s="32">
        <f t="shared" ref="C54:BM54" si="33">C55+C56+C59</f>
        <v>12661130</v>
      </c>
      <c r="D54" s="32">
        <f t="shared" si="33"/>
        <v>0</v>
      </c>
      <c r="E54" s="32">
        <f t="shared" si="33"/>
        <v>765000</v>
      </c>
      <c r="F54" s="32">
        <f t="shared" si="33"/>
        <v>462233.57999999996</v>
      </c>
      <c r="G54" s="32">
        <f t="shared" si="33"/>
        <v>0</v>
      </c>
      <c r="H54" s="32">
        <f t="shared" si="33"/>
        <v>0</v>
      </c>
      <c r="I54" s="32">
        <f t="shared" si="33"/>
        <v>302766.42000000004</v>
      </c>
      <c r="J54" s="32">
        <f t="shared" si="33"/>
        <v>0</v>
      </c>
      <c r="K54" s="32">
        <f t="shared" si="33"/>
        <v>736000</v>
      </c>
      <c r="L54" s="32">
        <f t="shared" si="33"/>
        <v>0</v>
      </c>
      <c r="M54" s="32">
        <f t="shared" si="33"/>
        <v>0</v>
      </c>
      <c r="N54" s="32">
        <f t="shared" si="33"/>
        <v>0</v>
      </c>
      <c r="O54" s="32">
        <f t="shared" si="33"/>
        <v>462233.57999999996</v>
      </c>
      <c r="P54" s="32">
        <f t="shared" si="33"/>
        <v>0</v>
      </c>
      <c r="Q54" s="32">
        <f t="shared" si="33"/>
        <v>0</v>
      </c>
      <c r="R54" s="32">
        <f t="shared" si="33"/>
        <v>361483.19</v>
      </c>
      <c r="S54" s="32">
        <f t="shared" si="33"/>
        <v>0</v>
      </c>
      <c r="T54" s="32">
        <f t="shared" si="33"/>
        <v>0</v>
      </c>
      <c r="U54" s="32">
        <f t="shared" si="33"/>
        <v>0</v>
      </c>
      <c r="V54" s="32">
        <f t="shared" si="33"/>
        <v>0</v>
      </c>
      <c r="W54" s="32">
        <f t="shared" si="33"/>
        <v>836750.3899999999</v>
      </c>
      <c r="X54" s="32">
        <f t="shared" si="33"/>
        <v>0</v>
      </c>
      <c r="Y54" s="32">
        <f t="shared" si="33"/>
        <v>0</v>
      </c>
      <c r="Z54" s="32">
        <f t="shared" si="33"/>
        <v>995000</v>
      </c>
      <c r="AA54" s="32">
        <f t="shared" si="33"/>
        <v>0</v>
      </c>
      <c r="AB54" s="32">
        <f t="shared" si="33"/>
        <v>0</v>
      </c>
      <c r="AC54" s="32">
        <f t="shared" si="33"/>
        <v>361483.19</v>
      </c>
      <c r="AD54" s="32">
        <f t="shared" si="33"/>
        <v>0</v>
      </c>
      <c r="AE54" s="32">
        <f t="shared" si="33"/>
        <v>30679.019999999975</v>
      </c>
      <c r="AF54" s="32">
        <f t="shared" si="33"/>
        <v>0</v>
      </c>
      <c r="AG54" s="32">
        <f t="shared" si="33"/>
        <v>0</v>
      </c>
      <c r="AH54" s="32">
        <f t="shared" si="33"/>
        <v>1325804.1700000002</v>
      </c>
      <c r="AI54" s="32">
        <f t="shared" si="33"/>
        <v>0</v>
      </c>
      <c r="AJ54" s="32">
        <f t="shared" si="33"/>
        <v>0</v>
      </c>
      <c r="AK54" s="32">
        <f t="shared" si="33"/>
        <v>2465320.98</v>
      </c>
      <c r="AL54" s="32">
        <f t="shared" si="33"/>
        <v>0</v>
      </c>
      <c r="AM54" s="32">
        <f t="shared" si="33"/>
        <v>1032900</v>
      </c>
      <c r="AN54" s="32">
        <f t="shared" si="33"/>
        <v>0</v>
      </c>
      <c r="AO54" s="32">
        <f t="shared" si="33"/>
        <v>390200</v>
      </c>
      <c r="AP54" s="32">
        <f t="shared" si="33"/>
        <v>30679.019999999975</v>
      </c>
      <c r="AQ54" s="32">
        <f t="shared" si="33"/>
        <v>0</v>
      </c>
      <c r="AR54" s="32">
        <f t="shared" si="33"/>
        <v>0</v>
      </c>
      <c r="AS54" s="32">
        <f t="shared" si="33"/>
        <v>678718.32</v>
      </c>
      <c r="AT54" s="32">
        <f t="shared" si="33"/>
        <v>0</v>
      </c>
      <c r="AU54" s="32">
        <f t="shared" si="33"/>
        <v>0</v>
      </c>
      <c r="AV54" s="32">
        <f t="shared" si="33"/>
        <v>775060.70000000007</v>
      </c>
      <c r="AW54" s="32">
        <f t="shared" si="33"/>
        <v>0</v>
      </c>
      <c r="AX54" s="32">
        <f t="shared" si="33"/>
        <v>1031900</v>
      </c>
      <c r="AY54" s="32">
        <f t="shared" si="33"/>
        <v>0</v>
      </c>
      <c r="AZ54" s="32">
        <f t="shared" si="33"/>
        <v>0</v>
      </c>
      <c r="BA54" s="32">
        <f t="shared" si="33"/>
        <v>0</v>
      </c>
      <c r="BB54" s="32">
        <f t="shared" si="33"/>
        <v>678718.32</v>
      </c>
      <c r="BC54" s="32">
        <f t="shared" si="33"/>
        <v>0</v>
      </c>
      <c r="BD54" s="32">
        <f t="shared" si="33"/>
        <v>0</v>
      </c>
      <c r="BE54" s="32">
        <f t="shared" si="33"/>
        <v>0</v>
      </c>
      <c r="BF54" s="32">
        <f t="shared" si="33"/>
        <v>1137324.1500000001</v>
      </c>
      <c r="BG54" s="32">
        <f t="shared" si="33"/>
        <v>0</v>
      </c>
      <c r="BH54" s="32">
        <f t="shared" si="33"/>
        <v>573294.16999999993</v>
      </c>
      <c r="BI54" s="32">
        <f t="shared" si="33"/>
        <v>0</v>
      </c>
      <c r="BJ54" s="32">
        <f t="shared" si="33"/>
        <v>648000</v>
      </c>
      <c r="BK54" s="32">
        <f t="shared" si="33"/>
        <v>0</v>
      </c>
      <c r="BL54" s="32">
        <f t="shared" si="33"/>
        <v>0</v>
      </c>
      <c r="BM54" s="32">
        <f t="shared" si="33"/>
        <v>350000</v>
      </c>
      <c r="BN54" s="32">
        <f t="shared" ref="BN54:DY54" si="34">BN55+BN56+BN59</f>
        <v>0</v>
      </c>
      <c r="BO54" s="32">
        <f t="shared" si="34"/>
        <v>0</v>
      </c>
      <c r="BP54" s="32">
        <f t="shared" si="34"/>
        <v>0</v>
      </c>
      <c r="BQ54" s="32">
        <f t="shared" si="34"/>
        <v>0</v>
      </c>
      <c r="BR54" s="32">
        <f t="shared" si="34"/>
        <v>1137324.1500000001</v>
      </c>
      <c r="BS54" s="32">
        <f t="shared" si="34"/>
        <v>0</v>
      </c>
      <c r="BT54" s="32">
        <f t="shared" si="34"/>
        <v>0</v>
      </c>
      <c r="BU54" s="32">
        <f t="shared" si="34"/>
        <v>0</v>
      </c>
      <c r="BV54" s="32">
        <f t="shared" si="34"/>
        <v>13365.239999999983</v>
      </c>
      <c r="BW54" s="32">
        <f t="shared" si="34"/>
        <v>0</v>
      </c>
      <c r="BX54" s="32">
        <f t="shared" si="34"/>
        <v>0</v>
      </c>
      <c r="BY54" s="32">
        <f t="shared" si="34"/>
        <v>2121958.91</v>
      </c>
      <c r="BZ54" s="32">
        <f t="shared" si="34"/>
        <v>0</v>
      </c>
      <c r="CA54" s="32">
        <f t="shared" si="34"/>
        <v>3470313.7800000003</v>
      </c>
      <c r="CB54" s="32">
        <f t="shared" si="34"/>
        <v>0</v>
      </c>
      <c r="CC54" s="32">
        <f t="shared" si="34"/>
        <v>5935634.7600000007</v>
      </c>
      <c r="CD54" s="32">
        <f t="shared" si="34"/>
        <v>0</v>
      </c>
      <c r="CE54" s="32">
        <f t="shared" si="34"/>
        <v>1071530</v>
      </c>
      <c r="CF54" s="32">
        <f t="shared" si="34"/>
        <v>0</v>
      </c>
      <c r="CG54" s="32">
        <f t="shared" si="34"/>
        <v>13365.339999999997</v>
      </c>
      <c r="CH54" s="32">
        <f t="shared" si="34"/>
        <v>0</v>
      </c>
      <c r="CI54" s="32">
        <f t="shared" si="34"/>
        <v>0</v>
      </c>
      <c r="CJ54" s="32">
        <f t="shared" si="34"/>
        <v>0</v>
      </c>
      <c r="CK54" s="32">
        <f t="shared" si="34"/>
        <v>334258.83999999997</v>
      </c>
      <c r="CL54" s="32">
        <f t="shared" si="34"/>
        <v>0</v>
      </c>
      <c r="CM54" s="32">
        <f t="shared" si="34"/>
        <v>0</v>
      </c>
      <c r="CN54" s="32">
        <f t="shared" si="34"/>
        <v>0</v>
      </c>
      <c r="CO54" s="32">
        <f t="shared" si="34"/>
        <v>750636.5</v>
      </c>
      <c r="CP54" s="32">
        <f t="shared" si="34"/>
        <v>0</v>
      </c>
      <c r="CQ54" s="32">
        <f t="shared" si="34"/>
        <v>530740</v>
      </c>
      <c r="CR54" s="32">
        <f t="shared" si="34"/>
        <v>0</v>
      </c>
      <c r="CS54" s="32">
        <f t="shared" si="34"/>
        <v>0</v>
      </c>
      <c r="CT54" s="32">
        <f t="shared" si="34"/>
        <v>0</v>
      </c>
      <c r="CU54" s="32">
        <f t="shared" si="34"/>
        <v>0</v>
      </c>
      <c r="CV54" s="32">
        <f t="shared" si="34"/>
        <v>0</v>
      </c>
      <c r="CW54" s="32">
        <f t="shared" si="34"/>
        <v>0</v>
      </c>
      <c r="CX54" s="32">
        <f t="shared" si="34"/>
        <v>0</v>
      </c>
      <c r="CY54" s="32">
        <f t="shared" si="34"/>
        <v>0</v>
      </c>
      <c r="CZ54" s="32">
        <f t="shared" si="34"/>
        <v>334258.83999999997</v>
      </c>
      <c r="DA54" s="32">
        <f t="shared" si="34"/>
        <v>0</v>
      </c>
      <c r="DB54" s="32">
        <f t="shared" si="34"/>
        <v>0</v>
      </c>
      <c r="DC54" s="32">
        <f t="shared" si="34"/>
        <v>135807.77999999997</v>
      </c>
      <c r="DD54" s="32">
        <f t="shared" si="34"/>
        <v>0</v>
      </c>
      <c r="DE54" s="32">
        <f t="shared" si="34"/>
        <v>729191.06</v>
      </c>
      <c r="DF54" s="32">
        <f t="shared" si="34"/>
        <v>0</v>
      </c>
      <c r="DG54" s="32">
        <f t="shared" si="34"/>
        <v>431860</v>
      </c>
      <c r="DH54" s="32">
        <f t="shared" si="34"/>
        <v>0</v>
      </c>
      <c r="DI54" s="32">
        <f t="shared" si="34"/>
        <v>0</v>
      </c>
      <c r="DJ54" s="32">
        <f t="shared" si="34"/>
        <v>0</v>
      </c>
      <c r="DK54" s="32">
        <f t="shared" si="34"/>
        <v>0</v>
      </c>
      <c r="DL54" s="32">
        <f t="shared" si="34"/>
        <v>0</v>
      </c>
      <c r="DM54" s="32">
        <f t="shared" si="34"/>
        <v>0</v>
      </c>
      <c r="DN54" s="32">
        <f t="shared" si="34"/>
        <v>135807.77999999997</v>
      </c>
      <c r="DO54" s="32">
        <f t="shared" si="34"/>
        <v>0</v>
      </c>
      <c r="DP54" s="32">
        <f t="shared" si="34"/>
        <v>0</v>
      </c>
      <c r="DQ54" s="32">
        <f t="shared" si="34"/>
        <v>0</v>
      </c>
      <c r="DR54" s="32">
        <f t="shared" si="34"/>
        <v>0</v>
      </c>
      <c r="DS54" s="32">
        <f t="shared" si="34"/>
        <v>7075.63</v>
      </c>
      <c r="DT54" s="32">
        <f t="shared" si="34"/>
        <v>560592.14999999991</v>
      </c>
      <c r="DU54" s="32">
        <f t="shared" si="34"/>
        <v>0</v>
      </c>
      <c r="DV54" s="32">
        <f t="shared" si="34"/>
        <v>2040419.7099999997</v>
      </c>
      <c r="DW54" s="32">
        <f t="shared" si="34"/>
        <v>7976054.4699999997</v>
      </c>
      <c r="DX54" s="32">
        <f t="shared" si="34"/>
        <v>1226000</v>
      </c>
      <c r="DY54" s="32">
        <f t="shared" si="34"/>
        <v>0</v>
      </c>
      <c r="DZ54" s="32">
        <f t="shared" ref="DZ54:FR54" si="35">DZ55+DZ56+DZ59</f>
        <v>0</v>
      </c>
      <c r="EA54" s="32">
        <f t="shared" si="35"/>
        <v>0</v>
      </c>
      <c r="EB54" s="32">
        <f t="shared" si="35"/>
        <v>7075.53</v>
      </c>
      <c r="EC54" s="32">
        <f t="shared" si="35"/>
        <v>0</v>
      </c>
      <c r="ED54" s="32">
        <f t="shared" si="35"/>
        <v>0</v>
      </c>
      <c r="EE54" s="32">
        <f t="shared" si="35"/>
        <v>6806.6900000000005</v>
      </c>
      <c r="EF54" s="32">
        <f t="shared" si="35"/>
        <v>0</v>
      </c>
      <c r="EG54" s="32">
        <f t="shared" si="35"/>
        <v>0</v>
      </c>
      <c r="EH54" s="32">
        <f t="shared" si="35"/>
        <v>1226268.8400000001</v>
      </c>
      <c r="EI54" s="32">
        <f t="shared" si="35"/>
        <v>0</v>
      </c>
      <c r="EJ54" s="32">
        <f t="shared" si="35"/>
        <v>0</v>
      </c>
      <c r="EK54" s="32">
        <f t="shared" si="35"/>
        <v>1226000</v>
      </c>
      <c r="EL54" s="32">
        <f t="shared" si="35"/>
        <v>0</v>
      </c>
      <c r="EM54" s="32">
        <f t="shared" si="35"/>
        <v>0</v>
      </c>
      <c r="EN54" s="32">
        <f t="shared" si="35"/>
        <v>0</v>
      </c>
      <c r="EO54" s="32">
        <f t="shared" si="35"/>
        <v>0</v>
      </c>
      <c r="EP54" s="32">
        <f t="shared" si="35"/>
        <v>0</v>
      </c>
      <c r="EQ54" s="32">
        <f t="shared" si="35"/>
        <v>0</v>
      </c>
      <c r="ER54" s="32">
        <f t="shared" si="35"/>
        <v>6806.6900000000005</v>
      </c>
      <c r="ES54" s="32">
        <f t="shared" si="35"/>
        <v>0</v>
      </c>
      <c r="ET54" s="32">
        <f t="shared" si="35"/>
        <v>0</v>
      </c>
      <c r="EU54" s="32">
        <f t="shared" si="35"/>
        <v>0</v>
      </c>
      <c r="EV54" s="32">
        <f t="shared" si="35"/>
        <v>0</v>
      </c>
      <c r="EW54" s="32">
        <f t="shared" si="35"/>
        <v>739248.27999999991</v>
      </c>
      <c r="EX54" s="32">
        <f t="shared" si="35"/>
        <v>0</v>
      </c>
      <c r="EY54" s="32">
        <f t="shared" si="35"/>
        <v>493558.41000000003</v>
      </c>
      <c r="EZ54" s="32">
        <f t="shared" si="35"/>
        <v>0</v>
      </c>
      <c r="FA54" s="32">
        <f t="shared" si="35"/>
        <v>0</v>
      </c>
      <c r="FB54" s="32">
        <f t="shared" si="35"/>
        <v>1226000</v>
      </c>
      <c r="FC54" s="32">
        <f t="shared" si="35"/>
        <v>0</v>
      </c>
      <c r="FD54" s="32">
        <f t="shared" si="35"/>
        <v>0</v>
      </c>
      <c r="FE54" s="32">
        <f t="shared" si="35"/>
        <v>0</v>
      </c>
      <c r="FF54" s="32">
        <f t="shared" si="35"/>
        <v>0</v>
      </c>
      <c r="FG54" s="32">
        <f t="shared" si="35"/>
        <v>0</v>
      </c>
      <c r="FH54" s="32">
        <f t="shared" si="35"/>
        <v>0</v>
      </c>
      <c r="FI54" s="32">
        <f t="shared" si="35"/>
        <v>739248.27999999991</v>
      </c>
      <c r="FJ54" s="32">
        <f t="shared" si="35"/>
        <v>0</v>
      </c>
      <c r="FK54" s="32">
        <f t="shared" si="35"/>
        <v>0</v>
      </c>
      <c r="FL54" s="32">
        <f t="shared" si="35"/>
        <v>1000000</v>
      </c>
      <c r="FM54" s="32">
        <f t="shared" si="35"/>
        <v>2965248.2800000003</v>
      </c>
      <c r="FN54" s="32">
        <f t="shared" si="35"/>
        <v>0</v>
      </c>
      <c r="FO54" s="32">
        <f t="shared" si="35"/>
        <v>4685075.53</v>
      </c>
      <c r="FP54" s="32">
        <f t="shared" si="35"/>
        <v>12661130</v>
      </c>
      <c r="FQ54" s="32">
        <f t="shared" si="35"/>
        <v>0</v>
      </c>
      <c r="FR54" s="32">
        <f t="shared" si="35"/>
        <v>0</v>
      </c>
      <c r="FS54" s="32">
        <v>0</v>
      </c>
      <c r="FV54" s="4"/>
      <c r="FW54" s="4"/>
      <c r="FX54" s="4"/>
    </row>
    <row r="55" spans="1:180" ht="22.5" x14ac:dyDescent="0.25">
      <c r="A55" s="68" t="s">
        <v>123</v>
      </c>
      <c r="B55" s="34" t="s">
        <v>192</v>
      </c>
      <c r="C55" s="35">
        <v>4744530</v>
      </c>
      <c r="D55" s="35"/>
      <c r="E55" s="35">
        <v>267000</v>
      </c>
      <c r="F55" s="35">
        <v>267000</v>
      </c>
      <c r="G55" s="35"/>
      <c r="H55" s="35"/>
      <c r="I55" s="35">
        <v>0</v>
      </c>
      <c r="J55" s="35"/>
      <c r="K55" s="35">
        <v>334000</v>
      </c>
      <c r="L55" s="35"/>
      <c r="M55" s="35"/>
      <c r="N55" s="35"/>
      <c r="O55" s="35">
        <v>267000</v>
      </c>
      <c r="P55" s="35"/>
      <c r="Q55" s="35"/>
      <c r="R55" s="35">
        <v>218540.52000000002</v>
      </c>
      <c r="S55" s="35"/>
      <c r="T55" s="35"/>
      <c r="U55" s="35"/>
      <c r="V55" s="35"/>
      <c r="W55" s="35">
        <v>382459.48</v>
      </c>
      <c r="X55" s="35"/>
      <c r="Y55" s="35"/>
      <c r="Z55" s="35">
        <v>300000</v>
      </c>
      <c r="AA55" s="35"/>
      <c r="AB55" s="35"/>
      <c r="AC55" s="35">
        <v>218540.52000000002</v>
      </c>
      <c r="AD55" s="35"/>
      <c r="AE55" s="35">
        <v>1878.43</v>
      </c>
      <c r="AF55" s="35"/>
      <c r="AG55" s="35"/>
      <c r="AH55" s="35">
        <v>516662.09</v>
      </c>
      <c r="AI55" s="35"/>
      <c r="AJ55" s="35"/>
      <c r="AK55" s="35">
        <v>899121.57000000007</v>
      </c>
      <c r="AL55" s="35">
        <v>0</v>
      </c>
      <c r="AM55" s="35">
        <v>557000</v>
      </c>
      <c r="AN55" s="35"/>
      <c r="AO55" s="35"/>
      <c r="AP55" s="35">
        <v>1878.43</v>
      </c>
      <c r="AQ55" s="35"/>
      <c r="AR55" s="35"/>
      <c r="AS55" s="35">
        <v>285919.59000000003</v>
      </c>
      <c r="AT55" s="35"/>
      <c r="AU55" s="35"/>
      <c r="AV55" s="35">
        <v>272958.84000000003</v>
      </c>
      <c r="AW55" s="35"/>
      <c r="AX55" s="35">
        <v>558000</v>
      </c>
      <c r="AY55" s="35"/>
      <c r="AZ55" s="35"/>
      <c r="BA55" s="35"/>
      <c r="BB55" s="35">
        <v>285919.59000000003</v>
      </c>
      <c r="BC55" s="35"/>
      <c r="BD55" s="35"/>
      <c r="BE55" s="35"/>
      <c r="BF55" s="35">
        <v>561432.41000000015</v>
      </c>
      <c r="BG55" s="35"/>
      <c r="BH55" s="35">
        <v>282487.17999999993</v>
      </c>
      <c r="BI55" s="35"/>
      <c r="BJ55" s="35">
        <v>457000</v>
      </c>
      <c r="BK55" s="35"/>
      <c r="BL55" s="35"/>
      <c r="BM55" s="35"/>
      <c r="BN55" s="35"/>
      <c r="BO55" s="35"/>
      <c r="BP55" s="35"/>
      <c r="BQ55" s="35"/>
      <c r="BR55" s="35">
        <v>561432.41000000015</v>
      </c>
      <c r="BS55" s="35"/>
      <c r="BT55" s="35"/>
      <c r="BU55" s="35"/>
      <c r="BV55" s="35">
        <v>2077.6799999999998</v>
      </c>
      <c r="BW55" s="35"/>
      <c r="BX55" s="35"/>
      <c r="BY55" s="35">
        <v>1016354.7300000001</v>
      </c>
      <c r="BZ55" s="35"/>
      <c r="CA55" s="35">
        <v>1571800.75</v>
      </c>
      <c r="CB55" s="35">
        <v>0</v>
      </c>
      <c r="CC55" s="35">
        <v>2470922.3200000003</v>
      </c>
      <c r="CD55" s="35">
        <v>0</v>
      </c>
      <c r="CE55" s="35">
        <v>421530</v>
      </c>
      <c r="CF55" s="35"/>
      <c r="CG55" s="35">
        <v>2077.6799999999998</v>
      </c>
      <c r="CH55" s="35"/>
      <c r="CI55" s="35"/>
      <c r="CJ55" s="35"/>
      <c r="CK55" s="35">
        <v>143951.15999999997</v>
      </c>
      <c r="CL55" s="35"/>
      <c r="CM55" s="35"/>
      <c r="CN55" s="35"/>
      <c r="CO55" s="35">
        <v>279656.52</v>
      </c>
      <c r="CP55" s="35"/>
      <c r="CQ55" s="35">
        <v>0</v>
      </c>
      <c r="CR55" s="35"/>
      <c r="CS55" s="35"/>
      <c r="CT55" s="35"/>
      <c r="CU55" s="35"/>
      <c r="CV55" s="35"/>
      <c r="CW55" s="35"/>
      <c r="CX55" s="35"/>
      <c r="CY55" s="35"/>
      <c r="CZ55" s="35">
        <v>143951.15999999997</v>
      </c>
      <c r="DA55" s="35"/>
      <c r="DB55" s="35"/>
      <c r="DC55" s="35">
        <v>2719.95</v>
      </c>
      <c r="DD55" s="35"/>
      <c r="DE55" s="35">
        <v>141231.20999999996</v>
      </c>
      <c r="DF55" s="35"/>
      <c r="DG55" s="35">
        <v>0</v>
      </c>
      <c r="DH55" s="35"/>
      <c r="DI55" s="35"/>
      <c r="DJ55" s="35"/>
      <c r="DK55" s="35"/>
      <c r="DL55" s="35"/>
      <c r="DM55" s="35"/>
      <c r="DN55" s="35">
        <v>2719.95</v>
      </c>
      <c r="DO55" s="35"/>
      <c r="DP55" s="35"/>
      <c r="DQ55" s="35"/>
      <c r="DR55" s="35"/>
      <c r="DS55" s="35">
        <v>2719.95</v>
      </c>
      <c r="DT55" s="35">
        <v>0</v>
      </c>
      <c r="DU55" s="35"/>
      <c r="DV55" s="35">
        <v>420887.73</v>
      </c>
      <c r="DW55" s="35">
        <v>2891810.0500000003</v>
      </c>
      <c r="DX55" s="35">
        <v>450000</v>
      </c>
      <c r="DY55" s="35"/>
      <c r="DZ55" s="35"/>
      <c r="EA55" s="35"/>
      <c r="EB55" s="35">
        <v>2719.95</v>
      </c>
      <c r="EC55" s="35"/>
      <c r="ED55" s="35"/>
      <c r="EE55" s="35">
        <v>1457.9</v>
      </c>
      <c r="EF55" s="35"/>
      <c r="EG55" s="35"/>
      <c r="EH55" s="35">
        <v>451262.05</v>
      </c>
      <c r="EI55" s="35"/>
      <c r="EJ55" s="35"/>
      <c r="EK55" s="35">
        <v>450000</v>
      </c>
      <c r="EL55" s="35"/>
      <c r="EM55" s="35"/>
      <c r="EN55" s="35"/>
      <c r="EO55" s="35"/>
      <c r="EP55" s="35"/>
      <c r="EQ55" s="35"/>
      <c r="ER55" s="35">
        <v>1457.9</v>
      </c>
      <c r="ES55" s="35"/>
      <c r="ET55" s="35"/>
      <c r="EU55" s="35"/>
      <c r="EV55" s="35"/>
      <c r="EW55" s="35">
        <v>212466.77000000002</v>
      </c>
      <c r="EX55" s="35"/>
      <c r="EY55" s="35">
        <v>238991.13</v>
      </c>
      <c r="EZ55" s="35"/>
      <c r="FA55" s="35"/>
      <c r="FB55" s="35">
        <v>450000</v>
      </c>
      <c r="FC55" s="35"/>
      <c r="FD55" s="35"/>
      <c r="FE55" s="35"/>
      <c r="FF55" s="35"/>
      <c r="FG55" s="35"/>
      <c r="FH55" s="35"/>
      <c r="FI55" s="35">
        <v>212466.77000000002</v>
      </c>
      <c r="FJ55" s="35"/>
      <c r="FK55" s="35"/>
      <c r="FL55" s="35">
        <v>500000</v>
      </c>
      <c r="FM55" s="35">
        <v>1162466.77</v>
      </c>
      <c r="FN55" s="35"/>
      <c r="FO55" s="35">
        <v>1852719.95</v>
      </c>
      <c r="FP55" s="35">
        <v>4744530</v>
      </c>
      <c r="FQ55" s="35">
        <v>0</v>
      </c>
      <c r="FR55" s="35">
        <v>0</v>
      </c>
      <c r="FS55" s="35">
        <v>0</v>
      </c>
      <c r="FV55" s="4"/>
      <c r="FW55" s="4"/>
      <c r="FX55" s="4"/>
    </row>
    <row r="56" spans="1:180" x14ac:dyDescent="0.25">
      <c r="A56" s="30" t="s">
        <v>127</v>
      </c>
      <c r="B56" s="31" t="s">
        <v>193</v>
      </c>
      <c r="C56" s="32">
        <f t="shared" ref="C56:BM56" si="36">C57+C58</f>
        <v>6348860</v>
      </c>
      <c r="D56" s="32">
        <f t="shared" si="36"/>
        <v>0</v>
      </c>
      <c r="E56" s="32">
        <f t="shared" si="36"/>
        <v>379000</v>
      </c>
      <c r="F56" s="32">
        <f t="shared" si="36"/>
        <v>193976.08</v>
      </c>
      <c r="G56" s="32">
        <f t="shared" si="36"/>
        <v>0</v>
      </c>
      <c r="H56" s="32">
        <f t="shared" si="36"/>
        <v>0</v>
      </c>
      <c r="I56" s="32">
        <f t="shared" si="36"/>
        <v>185023.92</v>
      </c>
      <c r="J56" s="32">
        <f t="shared" si="36"/>
        <v>0</v>
      </c>
      <c r="K56" s="32">
        <f t="shared" si="36"/>
        <v>402000</v>
      </c>
      <c r="L56" s="32">
        <f t="shared" si="36"/>
        <v>0</v>
      </c>
      <c r="M56" s="32">
        <f t="shared" si="36"/>
        <v>0</v>
      </c>
      <c r="N56" s="32">
        <f t="shared" si="36"/>
        <v>0</v>
      </c>
      <c r="O56" s="32">
        <f t="shared" si="36"/>
        <v>193976.08</v>
      </c>
      <c r="P56" s="32">
        <f t="shared" si="36"/>
        <v>0</v>
      </c>
      <c r="Q56" s="32">
        <f t="shared" si="36"/>
        <v>0</v>
      </c>
      <c r="R56" s="32">
        <f t="shared" si="36"/>
        <v>141685.16999999998</v>
      </c>
      <c r="S56" s="32">
        <f t="shared" si="36"/>
        <v>0</v>
      </c>
      <c r="T56" s="32">
        <f t="shared" si="36"/>
        <v>0</v>
      </c>
      <c r="U56" s="32">
        <f t="shared" si="36"/>
        <v>0</v>
      </c>
      <c r="V56" s="32">
        <f t="shared" si="36"/>
        <v>0</v>
      </c>
      <c r="W56" s="32">
        <f t="shared" si="36"/>
        <v>454290.91</v>
      </c>
      <c r="X56" s="32">
        <f t="shared" si="36"/>
        <v>0</v>
      </c>
      <c r="Y56" s="32">
        <f t="shared" si="36"/>
        <v>0</v>
      </c>
      <c r="Z56" s="32">
        <f t="shared" si="36"/>
        <v>650000</v>
      </c>
      <c r="AA56" s="32">
        <f t="shared" si="36"/>
        <v>0</v>
      </c>
      <c r="AB56" s="32">
        <f t="shared" si="36"/>
        <v>0</v>
      </c>
      <c r="AC56" s="32">
        <f t="shared" si="36"/>
        <v>141685.16999999998</v>
      </c>
      <c r="AD56" s="32">
        <f t="shared" si="36"/>
        <v>0</v>
      </c>
      <c r="AE56" s="32">
        <f t="shared" si="36"/>
        <v>26675.949999999975</v>
      </c>
      <c r="AF56" s="32">
        <f t="shared" si="36"/>
        <v>0</v>
      </c>
      <c r="AG56" s="32">
        <f t="shared" si="36"/>
        <v>0</v>
      </c>
      <c r="AH56" s="32">
        <f t="shared" si="36"/>
        <v>765009.22</v>
      </c>
      <c r="AI56" s="32">
        <f t="shared" si="36"/>
        <v>0</v>
      </c>
      <c r="AJ56" s="32">
        <f t="shared" si="36"/>
        <v>0</v>
      </c>
      <c r="AK56" s="32">
        <f t="shared" si="36"/>
        <v>1404324.05</v>
      </c>
      <c r="AL56" s="32">
        <f t="shared" si="36"/>
        <v>0</v>
      </c>
      <c r="AM56" s="32">
        <f t="shared" si="36"/>
        <v>283900</v>
      </c>
      <c r="AN56" s="32">
        <f t="shared" si="36"/>
        <v>0</v>
      </c>
      <c r="AO56" s="32">
        <f t="shared" si="36"/>
        <v>390200</v>
      </c>
      <c r="AP56" s="32">
        <f t="shared" si="36"/>
        <v>26675.949999999975</v>
      </c>
      <c r="AQ56" s="32">
        <f t="shared" si="36"/>
        <v>0</v>
      </c>
      <c r="AR56" s="32">
        <f t="shared" si="36"/>
        <v>0</v>
      </c>
      <c r="AS56" s="32">
        <f t="shared" si="36"/>
        <v>290063.12999999995</v>
      </c>
      <c r="AT56" s="32">
        <f t="shared" si="36"/>
        <v>0</v>
      </c>
      <c r="AU56" s="32">
        <f t="shared" si="36"/>
        <v>0</v>
      </c>
      <c r="AV56" s="32">
        <f t="shared" si="36"/>
        <v>410712.82</v>
      </c>
      <c r="AW56" s="32">
        <f t="shared" si="36"/>
        <v>0</v>
      </c>
      <c r="AX56" s="32">
        <f t="shared" si="36"/>
        <v>283900</v>
      </c>
      <c r="AY56" s="32">
        <f t="shared" si="36"/>
        <v>0</v>
      </c>
      <c r="AZ56" s="32">
        <f t="shared" si="36"/>
        <v>0</v>
      </c>
      <c r="BA56" s="32">
        <f t="shared" si="36"/>
        <v>0</v>
      </c>
      <c r="BB56" s="32">
        <f t="shared" si="36"/>
        <v>290063.12999999995</v>
      </c>
      <c r="BC56" s="32">
        <f t="shared" si="36"/>
        <v>0</v>
      </c>
      <c r="BD56" s="32">
        <f t="shared" si="36"/>
        <v>0</v>
      </c>
      <c r="BE56" s="32">
        <f t="shared" si="36"/>
        <v>0</v>
      </c>
      <c r="BF56" s="32">
        <f t="shared" si="36"/>
        <v>420722.02999999997</v>
      </c>
      <c r="BG56" s="32">
        <f t="shared" si="36"/>
        <v>0</v>
      </c>
      <c r="BH56" s="32">
        <f t="shared" si="36"/>
        <v>153241.09999999998</v>
      </c>
      <c r="BI56" s="32">
        <f t="shared" si="36"/>
        <v>0</v>
      </c>
      <c r="BJ56" s="32">
        <f t="shared" si="36"/>
        <v>0</v>
      </c>
      <c r="BK56" s="32">
        <f t="shared" si="36"/>
        <v>0</v>
      </c>
      <c r="BL56" s="32">
        <f t="shared" si="36"/>
        <v>0</v>
      </c>
      <c r="BM56" s="32">
        <f t="shared" si="36"/>
        <v>350000</v>
      </c>
      <c r="BN56" s="32">
        <f t="shared" ref="BN56:DY56" si="37">BN57+BN58</f>
        <v>0</v>
      </c>
      <c r="BO56" s="32">
        <f t="shared" si="37"/>
        <v>0</v>
      </c>
      <c r="BP56" s="32">
        <f t="shared" si="37"/>
        <v>0</v>
      </c>
      <c r="BQ56" s="32">
        <f t="shared" si="37"/>
        <v>0</v>
      </c>
      <c r="BR56" s="32">
        <f t="shared" si="37"/>
        <v>420722.02999999997</v>
      </c>
      <c r="BS56" s="32">
        <f t="shared" si="37"/>
        <v>0</v>
      </c>
      <c r="BT56" s="32">
        <f t="shared" si="37"/>
        <v>0</v>
      </c>
      <c r="BU56" s="32">
        <f t="shared" si="37"/>
        <v>0</v>
      </c>
      <c r="BV56" s="32">
        <f t="shared" si="37"/>
        <v>8363.7099999999882</v>
      </c>
      <c r="BW56" s="32">
        <f t="shared" si="37"/>
        <v>0</v>
      </c>
      <c r="BX56" s="32">
        <f t="shared" si="37"/>
        <v>0</v>
      </c>
      <c r="BY56" s="32">
        <f t="shared" si="37"/>
        <v>762358.32</v>
      </c>
      <c r="BZ56" s="32">
        <f t="shared" si="37"/>
        <v>0</v>
      </c>
      <c r="CA56" s="32">
        <f t="shared" si="37"/>
        <v>1326312.24</v>
      </c>
      <c r="CB56" s="32">
        <f t="shared" si="37"/>
        <v>0</v>
      </c>
      <c r="CC56" s="32">
        <f t="shared" si="37"/>
        <v>2730636.29</v>
      </c>
      <c r="CD56" s="32">
        <f t="shared" si="37"/>
        <v>0</v>
      </c>
      <c r="CE56" s="32">
        <f t="shared" si="37"/>
        <v>500000</v>
      </c>
      <c r="CF56" s="32">
        <f t="shared" si="37"/>
        <v>0</v>
      </c>
      <c r="CG56" s="32">
        <f t="shared" si="37"/>
        <v>8363.81</v>
      </c>
      <c r="CH56" s="32">
        <f t="shared" si="37"/>
        <v>0</v>
      </c>
      <c r="CI56" s="32">
        <f t="shared" si="37"/>
        <v>0</v>
      </c>
      <c r="CJ56" s="32">
        <f t="shared" si="37"/>
        <v>0</v>
      </c>
      <c r="CK56" s="32">
        <f t="shared" si="37"/>
        <v>153325.84999999998</v>
      </c>
      <c r="CL56" s="32">
        <f t="shared" si="37"/>
        <v>0</v>
      </c>
      <c r="CM56" s="32">
        <f t="shared" si="37"/>
        <v>0</v>
      </c>
      <c r="CN56" s="32">
        <f t="shared" si="37"/>
        <v>0</v>
      </c>
      <c r="CO56" s="32">
        <f t="shared" si="37"/>
        <v>355037.95999999996</v>
      </c>
      <c r="CP56" s="32">
        <f t="shared" si="37"/>
        <v>0</v>
      </c>
      <c r="CQ56" s="32">
        <f t="shared" si="37"/>
        <v>450000</v>
      </c>
      <c r="CR56" s="32">
        <f t="shared" si="37"/>
        <v>0</v>
      </c>
      <c r="CS56" s="32">
        <f t="shared" si="37"/>
        <v>0</v>
      </c>
      <c r="CT56" s="32">
        <f t="shared" si="37"/>
        <v>0</v>
      </c>
      <c r="CU56" s="32">
        <f t="shared" si="37"/>
        <v>0</v>
      </c>
      <c r="CV56" s="32">
        <f t="shared" si="37"/>
        <v>0</v>
      </c>
      <c r="CW56" s="32">
        <f t="shared" si="37"/>
        <v>0</v>
      </c>
      <c r="CX56" s="32">
        <f t="shared" si="37"/>
        <v>0</v>
      </c>
      <c r="CY56" s="32">
        <f t="shared" si="37"/>
        <v>0</v>
      </c>
      <c r="CZ56" s="32">
        <f t="shared" si="37"/>
        <v>153325.84999999998</v>
      </c>
      <c r="DA56" s="32">
        <f t="shared" si="37"/>
        <v>0</v>
      </c>
      <c r="DB56" s="32">
        <f t="shared" si="37"/>
        <v>0</v>
      </c>
      <c r="DC56" s="32">
        <f t="shared" si="37"/>
        <v>94743.319999999978</v>
      </c>
      <c r="DD56" s="32">
        <f t="shared" si="37"/>
        <v>0</v>
      </c>
      <c r="DE56" s="32">
        <f t="shared" si="37"/>
        <v>508582.53</v>
      </c>
      <c r="DF56" s="32">
        <f t="shared" si="37"/>
        <v>0</v>
      </c>
      <c r="DG56" s="32">
        <f t="shared" si="37"/>
        <v>431860</v>
      </c>
      <c r="DH56" s="32">
        <f t="shared" si="37"/>
        <v>0</v>
      </c>
      <c r="DI56" s="32">
        <f t="shared" si="37"/>
        <v>0</v>
      </c>
      <c r="DJ56" s="32">
        <f t="shared" si="37"/>
        <v>0</v>
      </c>
      <c r="DK56" s="32">
        <f t="shared" si="37"/>
        <v>0</v>
      </c>
      <c r="DL56" s="32">
        <f t="shared" si="37"/>
        <v>0</v>
      </c>
      <c r="DM56" s="32">
        <f t="shared" si="37"/>
        <v>0</v>
      </c>
      <c r="DN56" s="32">
        <f t="shared" si="37"/>
        <v>94743.319999999978</v>
      </c>
      <c r="DO56" s="32">
        <f t="shared" si="37"/>
        <v>0</v>
      </c>
      <c r="DP56" s="32">
        <f t="shared" si="37"/>
        <v>0</v>
      </c>
      <c r="DQ56" s="32">
        <f t="shared" si="37"/>
        <v>0</v>
      </c>
      <c r="DR56" s="32">
        <f t="shared" si="37"/>
        <v>0</v>
      </c>
      <c r="DS56" s="32">
        <f t="shared" si="37"/>
        <v>1088.72</v>
      </c>
      <c r="DT56" s="32">
        <f t="shared" si="37"/>
        <v>525514.6</v>
      </c>
      <c r="DU56" s="32">
        <f t="shared" si="37"/>
        <v>0</v>
      </c>
      <c r="DV56" s="32">
        <f t="shared" si="37"/>
        <v>1389135.0899999999</v>
      </c>
      <c r="DW56" s="32">
        <f t="shared" si="37"/>
        <v>4119771.38</v>
      </c>
      <c r="DX56" s="32">
        <f t="shared" si="37"/>
        <v>576000</v>
      </c>
      <c r="DY56" s="32">
        <f t="shared" si="37"/>
        <v>0</v>
      </c>
      <c r="DZ56" s="32">
        <f t="shared" ref="DZ56:FR56" si="38">DZ57+DZ58</f>
        <v>0</v>
      </c>
      <c r="EA56" s="32">
        <f t="shared" si="38"/>
        <v>0</v>
      </c>
      <c r="EB56" s="32">
        <f t="shared" si="38"/>
        <v>1088.6199999999999</v>
      </c>
      <c r="EC56" s="32">
        <f t="shared" si="38"/>
        <v>0</v>
      </c>
      <c r="ED56" s="32">
        <f t="shared" si="38"/>
        <v>0</v>
      </c>
      <c r="EE56" s="32">
        <f t="shared" si="38"/>
        <v>2559.92</v>
      </c>
      <c r="EF56" s="32">
        <f t="shared" si="38"/>
        <v>0</v>
      </c>
      <c r="EG56" s="32">
        <f t="shared" si="38"/>
        <v>0</v>
      </c>
      <c r="EH56" s="32">
        <f t="shared" si="38"/>
        <v>574528.69999999995</v>
      </c>
      <c r="EI56" s="32">
        <f t="shared" si="38"/>
        <v>0</v>
      </c>
      <c r="EJ56" s="32">
        <f t="shared" si="38"/>
        <v>0</v>
      </c>
      <c r="EK56" s="32">
        <f t="shared" si="38"/>
        <v>576000</v>
      </c>
      <c r="EL56" s="32">
        <f t="shared" si="38"/>
        <v>0</v>
      </c>
      <c r="EM56" s="32">
        <f t="shared" si="38"/>
        <v>0</v>
      </c>
      <c r="EN56" s="32">
        <f t="shared" si="38"/>
        <v>0</v>
      </c>
      <c r="EO56" s="32">
        <f t="shared" si="38"/>
        <v>0</v>
      </c>
      <c r="EP56" s="32">
        <f t="shared" si="38"/>
        <v>0</v>
      </c>
      <c r="EQ56" s="32">
        <f t="shared" si="38"/>
        <v>0</v>
      </c>
      <c r="ER56" s="32">
        <f t="shared" si="38"/>
        <v>2559.92</v>
      </c>
      <c r="ES56" s="32">
        <f t="shared" si="38"/>
        <v>0</v>
      </c>
      <c r="ET56" s="32">
        <f t="shared" si="38"/>
        <v>0</v>
      </c>
      <c r="EU56" s="32">
        <f t="shared" si="38"/>
        <v>0</v>
      </c>
      <c r="EV56" s="32">
        <f t="shared" si="38"/>
        <v>0</v>
      </c>
      <c r="EW56" s="32">
        <f t="shared" si="38"/>
        <v>455221.66</v>
      </c>
      <c r="EX56" s="32">
        <f t="shared" si="38"/>
        <v>0</v>
      </c>
      <c r="EY56" s="32">
        <f t="shared" si="38"/>
        <v>123338.26</v>
      </c>
      <c r="EZ56" s="32">
        <f t="shared" si="38"/>
        <v>0</v>
      </c>
      <c r="FA56" s="32">
        <f t="shared" si="38"/>
        <v>0</v>
      </c>
      <c r="FB56" s="32">
        <f t="shared" si="38"/>
        <v>576000</v>
      </c>
      <c r="FC56" s="32">
        <f t="shared" si="38"/>
        <v>0</v>
      </c>
      <c r="FD56" s="32">
        <f t="shared" si="38"/>
        <v>0</v>
      </c>
      <c r="FE56" s="32">
        <f t="shared" si="38"/>
        <v>0</v>
      </c>
      <c r="FF56" s="32">
        <f t="shared" si="38"/>
        <v>0</v>
      </c>
      <c r="FG56" s="32">
        <f t="shared" si="38"/>
        <v>0</v>
      </c>
      <c r="FH56" s="32">
        <f t="shared" si="38"/>
        <v>0</v>
      </c>
      <c r="FI56" s="32">
        <f t="shared" si="38"/>
        <v>455221.66</v>
      </c>
      <c r="FJ56" s="32">
        <f t="shared" si="38"/>
        <v>0</v>
      </c>
      <c r="FK56" s="32">
        <f t="shared" si="38"/>
        <v>0</v>
      </c>
      <c r="FL56" s="32">
        <f t="shared" si="38"/>
        <v>500000</v>
      </c>
      <c r="FM56" s="32">
        <f t="shared" si="38"/>
        <v>1531221.6600000001</v>
      </c>
      <c r="FN56" s="32">
        <f t="shared" si="38"/>
        <v>0</v>
      </c>
      <c r="FO56" s="32">
        <f t="shared" si="38"/>
        <v>2229088.62</v>
      </c>
      <c r="FP56" s="32">
        <f t="shared" si="38"/>
        <v>6348860</v>
      </c>
      <c r="FQ56" s="32">
        <f t="shared" si="38"/>
        <v>0</v>
      </c>
      <c r="FR56" s="32">
        <f t="shared" si="38"/>
        <v>0</v>
      </c>
      <c r="FS56" s="32">
        <v>0</v>
      </c>
      <c r="FV56" s="4"/>
      <c r="FW56" s="4"/>
      <c r="FX56" s="4"/>
    </row>
    <row r="57" spans="1:180" ht="22.5" x14ac:dyDescent="0.25">
      <c r="A57" s="43"/>
      <c r="B57" s="34" t="s">
        <v>194</v>
      </c>
      <c r="C57" s="35">
        <v>2880660</v>
      </c>
      <c r="D57" s="35"/>
      <c r="E57" s="35">
        <v>229000</v>
      </c>
      <c r="F57" s="35">
        <v>43976.079999999987</v>
      </c>
      <c r="G57" s="35"/>
      <c r="H57" s="35"/>
      <c r="I57" s="35">
        <v>185023.92</v>
      </c>
      <c r="J57" s="35"/>
      <c r="K57" s="35">
        <v>252000</v>
      </c>
      <c r="L57" s="35"/>
      <c r="M57" s="35"/>
      <c r="N57" s="35"/>
      <c r="O57" s="35">
        <v>43976.079999999987</v>
      </c>
      <c r="P57" s="35"/>
      <c r="Q57" s="35"/>
      <c r="R57" s="35">
        <v>471.49</v>
      </c>
      <c r="S57" s="35"/>
      <c r="T57" s="35"/>
      <c r="U57" s="35"/>
      <c r="V57" s="35"/>
      <c r="W57" s="35">
        <v>295504.58999999997</v>
      </c>
      <c r="X57" s="35"/>
      <c r="Y57" s="35"/>
      <c r="Z57" s="35">
        <v>400000</v>
      </c>
      <c r="AA57" s="35"/>
      <c r="AB57" s="35"/>
      <c r="AC57" s="35">
        <v>471.49</v>
      </c>
      <c r="AD57" s="35"/>
      <c r="AE57" s="35">
        <v>24856.849999999977</v>
      </c>
      <c r="AF57" s="35"/>
      <c r="AG57" s="35"/>
      <c r="AH57" s="35">
        <v>375614.64</v>
      </c>
      <c r="AI57" s="35"/>
      <c r="AJ57" s="35"/>
      <c r="AK57" s="35">
        <v>856143.15</v>
      </c>
      <c r="AL57" s="35">
        <v>0</v>
      </c>
      <c r="AM57" s="35">
        <v>183900</v>
      </c>
      <c r="AN57" s="35"/>
      <c r="AO57" s="35">
        <v>150000</v>
      </c>
      <c r="AP57" s="35">
        <v>24856.849999999977</v>
      </c>
      <c r="AQ57" s="35"/>
      <c r="AR57" s="35"/>
      <c r="AS57" s="35">
        <v>47394.389999999956</v>
      </c>
      <c r="AT57" s="35"/>
      <c r="AU57" s="35"/>
      <c r="AV57" s="35">
        <v>311362.46000000002</v>
      </c>
      <c r="AW57" s="35"/>
      <c r="AX57" s="35">
        <v>183900</v>
      </c>
      <c r="AY57" s="35"/>
      <c r="AZ57" s="35"/>
      <c r="BA57" s="35"/>
      <c r="BB57" s="35">
        <v>47394.389999999956</v>
      </c>
      <c r="BC57" s="35"/>
      <c r="BD57" s="35"/>
      <c r="BE57" s="35"/>
      <c r="BF57" s="35">
        <v>78053.289999999994</v>
      </c>
      <c r="BG57" s="35"/>
      <c r="BH57" s="35">
        <v>153241.09999999998</v>
      </c>
      <c r="BI57" s="35"/>
      <c r="BJ57" s="35"/>
      <c r="BK57" s="35"/>
      <c r="BL57" s="35"/>
      <c r="BM57" s="35"/>
      <c r="BN57" s="35"/>
      <c r="BO57" s="35"/>
      <c r="BP57" s="35"/>
      <c r="BQ57" s="35"/>
      <c r="BR57" s="35">
        <v>78053.289999999994</v>
      </c>
      <c r="BS57" s="35"/>
      <c r="BT57" s="35"/>
      <c r="BU57" s="35"/>
      <c r="BV57" s="35">
        <v>8053.1899999999878</v>
      </c>
      <c r="BW57" s="35"/>
      <c r="BX57" s="35"/>
      <c r="BY57" s="35">
        <v>70000.100000000006</v>
      </c>
      <c r="BZ57" s="35"/>
      <c r="CA57" s="35">
        <v>534603.66</v>
      </c>
      <c r="CB57" s="35">
        <v>0</v>
      </c>
      <c r="CC57" s="35">
        <v>1390746.81</v>
      </c>
      <c r="CD57" s="35">
        <v>0</v>
      </c>
      <c r="CE57" s="35">
        <v>300000</v>
      </c>
      <c r="CF57" s="35"/>
      <c r="CG57" s="35">
        <v>8053.29</v>
      </c>
      <c r="CH57" s="35"/>
      <c r="CI57" s="35"/>
      <c r="CJ57" s="35"/>
      <c r="CK57" s="35">
        <v>151402.40999999997</v>
      </c>
      <c r="CL57" s="35"/>
      <c r="CM57" s="35"/>
      <c r="CN57" s="35"/>
      <c r="CO57" s="35">
        <v>156650.88</v>
      </c>
      <c r="CP57" s="35"/>
      <c r="CQ57" s="35">
        <v>300000</v>
      </c>
      <c r="CR57" s="35"/>
      <c r="CS57" s="35"/>
      <c r="CT57" s="35"/>
      <c r="CU57" s="35"/>
      <c r="CV57" s="35"/>
      <c r="CW57" s="35"/>
      <c r="CX57" s="35"/>
      <c r="CY57" s="35"/>
      <c r="CZ57" s="35">
        <v>151402.40999999997</v>
      </c>
      <c r="DA57" s="35"/>
      <c r="DB57" s="35"/>
      <c r="DC57" s="35">
        <v>92878.039999999979</v>
      </c>
      <c r="DD57" s="35"/>
      <c r="DE57" s="35">
        <v>358524.37</v>
      </c>
      <c r="DF57" s="35"/>
      <c r="DG57" s="35">
        <v>281860</v>
      </c>
      <c r="DH57" s="35"/>
      <c r="DI57" s="35"/>
      <c r="DJ57" s="35"/>
      <c r="DK57" s="35"/>
      <c r="DL57" s="35"/>
      <c r="DM57" s="35"/>
      <c r="DN57" s="35">
        <v>92878.039999999979</v>
      </c>
      <c r="DO57" s="35"/>
      <c r="DP57" s="35"/>
      <c r="DQ57" s="35"/>
      <c r="DR57" s="35"/>
      <c r="DS57" s="35">
        <v>733.97</v>
      </c>
      <c r="DT57" s="35">
        <v>374004.07</v>
      </c>
      <c r="DU57" s="35"/>
      <c r="DV57" s="35">
        <v>889179.32</v>
      </c>
      <c r="DW57" s="35">
        <v>2279926.13</v>
      </c>
      <c r="DX57" s="35">
        <v>200000</v>
      </c>
      <c r="DY57" s="35"/>
      <c r="DZ57" s="35"/>
      <c r="EA57" s="35"/>
      <c r="EB57" s="35">
        <v>733.87</v>
      </c>
      <c r="EC57" s="35"/>
      <c r="ED57" s="35"/>
      <c r="EE57" s="35">
        <v>11.51</v>
      </c>
      <c r="EF57" s="35"/>
      <c r="EG57" s="35"/>
      <c r="EH57" s="35">
        <v>200722.36</v>
      </c>
      <c r="EI57" s="35"/>
      <c r="EJ57" s="35">
        <v>0</v>
      </c>
      <c r="EK57" s="35">
        <v>200000</v>
      </c>
      <c r="EL57" s="35"/>
      <c r="EM57" s="35"/>
      <c r="EN57" s="35"/>
      <c r="EO57" s="35"/>
      <c r="EP57" s="35"/>
      <c r="EQ57" s="35"/>
      <c r="ER57" s="35">
        <v>11.51</v>
      </c>
      <c r="ES57" s="35"/>
      <c r="ET57" s="35"/>
      <c r="EU57" s="35"/>
      <c r="EV57" s="35"/>
      <c r="EW57" s="35">
        <v>82032.87000000001</v>
      </c>
      <c r="EX57" s="35"/>
      <c r="EY57" s="35">
        <v>117978.64</v>
      </c>
      <c r="EZ57" s="35"/>
      <c r="FA57" s="35">
        <v>0</v>
      </c>
      <c r="FB57" s="35">
        <v>200000</v>
      </c>
      <c r="FC57" s="35"/>
      <c r="FD57" s="35"/>
      <c r="FE57" s="35"/>
      <c r="FF57" s="35"/>
      <c r="FG57" s="35"/>
      <c r="FH57" s="35"/>
      <c r="FI57" s="35">
        <v>82032.87000000001</v>
      </c>
      <c r="FJ57" s="35"/>
      <c r="FK57" s="35"/>
      <c r="FL57" s="35"/>
      <c r="FM57" s="35">
        <v>282032.87</v>
      </c>
      <c r="FN57" s="35"/>
      <c r="FO57" s="35">
        <v>600733.87</v>
      </c>
      <c r="FP57" s="35">
        <v>2880660</v>
      </c>
      <c r="FQ57" s="35">
        <v>0</v>
      </c>
      <c r="FR57" s="35">
        <v>0</v>
      </c>
      <c r="FS57" s="35">
        <v>0</v>
      </c>
      <c r="FV57" s="4"/>
      <c r="FW57" s="4"/>
      <c r="FX57" s="4"/>
    </row>
    <row r="58" spans="1:180" ht="22.5" x14ac:dyDescent="0.25">
      <c r="A58" s="43"/>
      <c r="B58" s="34" t="s">
        <v>195</v>
      </c>
      <c r="C58" s="35">
        <v>3468200</v>
      </c>
      <c r="D58" s="35"/>
      <c r="E58" s="35">
        <v>150000</v>
      </c>
      <c r="F58" s="35">
        <v>150000</v>
      </c>
      <c r="G58" s="35"/>
      <c r="H58" s="35"/>
      <c r="I58" s="35">
        <v>0</v>
      </c>
      <c r="J58" s="35"/>
      <c r="K58" s="35">
        <v>150000</v>
      </c>
      <c r="L58" s="35"/>
      <c r="M58" s="35"/>
      <c r="N58" s="35"/>
      <c r="O58" s="35">
        <v>150000</v>
      </c>
      <c r="P58" s="35"/>
      <c r="Q58" s="35"/>
      <c r="R58" s="35">
        <v>141213.68</v>
      </c>
      <c r="S58" s="35"/>
      <c r="T58" s="35"/>
      <c r="U58" s="35"/>
      <c r="V58" s="35"/>
      <c r="W58" s="35">
        <v>158786.32</v>
      </c>
      <c r="X58" s="35"/>
      <c r="Y58" s="35"/>
      <c r="Z58" s="35">
        <v>250000</v>
      </c>
      <c r="AA58" s="35"/>
      <c r="AB58" s="35"/>
      <c r="AC58" s="35">
        <v>141213.68</v>
      </c>
      <c r="AD58" s="35"/>
      <c r="AE58" s="35">
        <v>1819.1</v>
      </c>
      <c r="AF58" s="35"/>
      <c r="AG58" s="35"/>
      <c r="AH58" s="35">
        <v>389394.58</v>
      </c>
      <c r="AI58" s="35"/>
      <c r="AJ58" s="35"/>
      <c r="AK58" s="35">
        <v>548180.9</v>
      </c>
      <c r="AL58" s="35">
        <v>0</v>
      </c>
      <c r="AM58" s="35">
        <v>100000</v>
      </c>
      <c r="AN58" s="35"/>
      <c r="AO58" s="35">
        <v>240200</v>
      </c>
      <c r="AP58" s="35">
        <v>1819.1</v>
      </c>
      <c r="AQ58" s="35"/>
      <c r="AR58" s="35"/>
      <c r="AS58" s="35">
        <v>242668.74</v>
      </c>
      <c r="AT58" s="35"/>
      <c r="AU58" s="35"/>
      <c r="AV58" s="35">
        <v>99350.359999999986</v>
      </c>
      <c r="AW58" s="35"/>
      <c r="AX58" s="35">
        <v>100000</v>
      </c>
      <c r="AY58" s="35"/>
      <c r="AZ58" s="35"/>
      <c r="BA58" s="35"/>
      <c r="BB58" s="35">
        <v>242668.74</v>
      </c>
      <c r="BC58" s="35"/>
      <c r="BD58" s="35"/>
      <c r="BE58" s="35"/>
      <c r="BF58" s="35">
        <v>342668.74</v>
      </c>
      <c r="BG58" s="35"/>
      <c r="BH58" s="35">
        <v>0</v>
      </c>
      <c r="BI58" s="35"/>
      <c r="BJ58" s="35"/>
      <c r="BK58" s="35"/>
      <c r="BL58" s="35"/>
      <c r="BM58" s="35">
        <v>350000</v>
      </c>
      <c r="BN58" s="35"/>
      <c r="BO58" s="35"/>
      <c r="BP58" s="35"/>
      <c r="BQ58" s="35"/>
      <c r="BR58" s="35">
        <v>342668.74</v>
      </c>
      <c r="BS58" s="35"/>
      <c r="BT58" s="35"/>
      <c r="BU58" s="35"/>
      <c r="BV58" s="35">
        <v>310.52</v>
      </c>
      <c r="BW58" s="35"/>
      <c r="BX58" s="35"/>
      <c r="BY58" s="35">
        <v>692358.22</v>
      </c>
      <c r="BZ58" s="35"/>
      <c r="CA58" s="35">
        <v>791708.58</v>
      </c>
      <c r="CB58" s="35">
        <v>0</v>
      </c>
      <c r="CC58" s="35">
        <v>1339889.48</v>
      </c>
      <c r="CD58" s="35">
        <v>0</v>
      </c>
      <c r="CE58" s="35">
        <v>200000</v>
      </c>
      <c r="CF58" s="35"/>
      <c r="CG58" s="35">
        <v>310.52</v>
      </c>
      <c r="CH58" s="35"/>
      <c r="CI58" s="35"/>
      <c r="CJ58" s="35"/>
      <c r="CK58" s="35">
        <v>1923.4400000000023</v>
      </c>
      <c r="CL58" s="35"/>
      <c r="CM58" s="35"/>
      <c r="CN58" s="35"/>
      <c r="CO58" s="35">
        <v>198387.08</v>
      </c>
      <c r="CP58" s="35"/>
      <c r="CQ58" s="35">
        <v>150000</v>
      </c>
      <c r="CR58" s="35"/>
      <c r="CS58" s="35"/>
      <c r="CT58" s="35"/>
      <c r="CU58" s="35"/>
      <c r="CV58" s="35"/>
      <c r="CW58" s="35"/>
      <c r="CX58" s="35"/>
      <c r="CY58" s="35"/>
      <c r="CZ58" s="35">
        <v>1923.4400000000023</v>
      </c>
      <c r="DA58" s="35"/>
      <c r="DB58" s="35"/>
      <c r="DC58" s="35">
        <v>1865.2799999999988</v>
      </c>
      <c r="DD58" s="35"/>
      <c r="DE58" s="35">
        <v>150058.16</v>
      </c>
      <c r="DF58" s="35"/>
      <c r="DG58" s="35">
        <v>150000</v>
      </c>
      <c r="DH58" s="35"/>
      <c r="DI58" s="35"/>
      <c r="DJ58" s="35"/>
      <c r="DK58" s="35"/>
      <c r="DL58" s="35"/>
      <c r="DM58" s="35"/>
      <c r="DN58" s="35">
        <v>1865.2799999999988</v>
      </c>
      <c r="DO58" s="35"/>
      <c r="DP58" s="35"/>
      <c r="DQ58" s="35"/>
      <c r="DR58" s="35"/>
      <c r="DS58" s="35">
        <v>354.75</v>
      </c>
      <c r="DT58" s="35">
        <v>151510.53</v>
      </c>
      <c r="DU58" s="35"/>
      <c r="DV58" s="35">
        <v>499955.77</v>
      </c>
      <c r="DW58" s="35">
        <v>1839845.25</v>
      </c>
      <c r="DX58" s="35">
        <v>376000</v>
      </c>
      <c r="DY58" s="35"/>
      <c r="DZ58" s="35"/>
      <c r="EA58" s="35"/>
      <c r="EB58" s="35">
        <v>354.75</v>
      </c>
      <c r="EC58" s="35"/>
      <c r="ED58" s="35"/>
      <c r="EE58" s="35">
        <v>2548.41</v>
      </c>
      <c r="EF58" s="35"/>
      <c r="EG58" s="35"/>
      <c r="EH58" s="35">
        <v>373806.34</v>
      </c>
      <c r="EI58" s="35"/>
      <c r="EJ58" s="35"/>
      <c r="EK58" s="35">
        <v>376000</v>
      </c>
      <c r="EL58" s="35"/>
      <c r="EM58" s="35"/>
      <c r="EN58" s="35"/>
      <c r="EO58" s="35"/>
      <c r="EP58" s="35"/>
      <c r="EQ58" s="35"/>
      <c r="ER58" s="35">
        <v>2548.41</v>
      </c>
      <c r="ES58" s="35"/>
      <c r="ET58" s="35"/>
      <c r="EU58" s="35"/>
      <c r="EV58" s="35"/>
      <c r="EW58" s="35">
        <v>373188.79</v>
      </c>
      <c r="EX58" s="35"/>
      <c r="EY58" s="35">
        <v>5359.6199999999953</v>
      </c>
      <c r="EZ58" s="35"/>
      <c r="FA58" s="35"/>
      <c r="FB58" s="35">
        <v>376000</v>
      </c>
      <c r="FC58" s="35"/>
      <c r="FD58" s="35"/>
      <c r="FE58" s="35"/>
      <c r="FF58" s="35"/>
      <c r="FG58" s="35"/>
      <c r="FH58" s="35"/>
      <c r="FI58" s="35">
        <v>373188.79</v>
      </c>
      <c r="FJ58" s="35"/>
      <c r="FK58" s="35"/>
      <c r="FL58" s="35">
        <v>500000</v>
      </c>
      <c r="FM58" s="35">
        <v>1249188.79</v>
      </c>
      <c r="FN58" s="35"/>
      <c r="FO58" s="35">
        <v>1628354.75</v>
      </c>
      <c r="FP58" s="35">
        <v>3468200</v>
      </c>
      <c r="FQ58" s="35">
        <v>0</v>
      </c>
      <c r="FR58" s="35">
        <v>0</v>
      </c>
      <c r="FS58" s="35">
        <v>0</v>
      </c>
      <c r="FV58" s="4"/>
      <c r="FW58" s="4"/>
      <c r="FX58" s="4"/>
    </row>
    <row r="59" spans="1:180" x14ac:dyDescent="0.25">
      <c r="A59" s="30" t="s">
        <v>129</v>
      </c>
      <c r="B59" s="31" t="s">
        <v>196</v>
      </c>
      <c r="C59" s="32">
        <f t="shared" ref="C59:BM59" si="39">C60+C61</f>
        <v>1567740</v>
      </c>
      <c r="D59" s="32">
        <f t="shared" si="39"/>
        <v>0</v>
      </c>
      <c r="E59" s="32">
        <f t="shared" si="39"/>
        <v>119000</v>
      </c>
      <c r="F59" s="32">
        <f t="shared" si="39"/>
        <v>1257.5</v>
      </c>
      <c r="G59" s="32">
        <f t="shared" si="39"/>
        <v>0</v>
      </c>
      <c r="H59" s="32">
        <f t="shared" si="39"/>
        <v>0</v>
      </c>
      <c r="I59" s="32">
        <f t="shared" si="39"/>
        <v>117742.5</v>
      </c>
      <c r="J59" s="32">
        <f t="shared" si="39"/>
        <v>0</v>
      </c>
      <c r="K59" s="32">
        <f t="shared" si="39"/>
        <v>0</v>
      </c>
      <c r="L59" s="32">
        <f t="shared" si="39"/>
        <v>0</v>
      </c>
      <c r="M59" s="32">
        <f t="shared" si="39"/>
        <v>0</v>
      </c>
      <c r="N59" s="32">
        <f t="shared" si="39"/>
        <v>0</v>
      </c>
      <c r="O59" s="32">
        <f t="shared" si="39"/>
        <v>1257.5</v>
      </c>
      <c r="P59" s="32">
        <f t="shared" si="39"/>
        <v>0</v>
      </c>
      <c r="Q59" s="32">
        <f t="shared" si="39"/>
        <v>0</v>
      </c>
      <c r="R59" s="32">
        <f t="shared" si="39"/>
        <v>1257.5</v>
      </c>
      <c r="S59" s="32">
        <f t="shared" si="39"/>
        <v>0</v>
      </c>
      <c r="T59" s="32">
        <f t="shared" si="39"/>
        <v>0</v>
      </c>
      <c r="U59" s="32">
        <f t="shared" si="39"/>
        <v>0</v>
      </c>
      <c r="V59" s="32">
        <f t="shared" si="39"/>
        <v>0</v>
      </c>
      <c r="W59" s="32">
        <f t="shared" si="39"/>
        <v>0</v>
      </c>
      <c r="X59" s="32">
        <f t="shared" si="39"/>
        <v>0</v>
      </c>
      <c r="Y59" s="32">
        <f t="shared" si="39"/>
        <v>0</v>
      </c>
      <c r="Z59" s="32">
        <f t="shared" si="39"/>
        <v>45000</v>
      </c>
      <c r="AA59" s="32">
        <f t="shared" si="39"/>
        <v>0</v>
      </c>
      <c r="AB59" s="32">
        <f t="shared" si="39"/>
        <v>0</v>
      </c>
      <c r="AC59" s="32">
        <f t="shared" si="39"/>
        <v>1257.5</v>
      </c>
      <c r="AD59" s="32">
        <f t="shared" si="39"/>
        <v>0</v>
      </c>
      <c r="AE59" s="32">
        <f t="shared" si="39"/>
        <v>2124.6399999999994</v>
      </c>
      <c r="AF59" s="32">
        <f t="shared" si="39"/>
        <v>0</v>
      </c>
      <c r="AG59" s="32">
        <f t="shared" si="39"/>
        <v>0</v>
      </c>
      <c r="AH59" s="32">
        <f t="shared" si="39"/>
        <v>44132.86</v>
      </c>
      <c r="AI59" s="32">
        <f t="shared" si="39"/>
        <v>0</v>
      </c>
      <c r="AJ59" s="32">
        <f t="shared" si="39"/>
        <v>0</v>
      </c>
      <c r="AK59" s="32">
        <f t="shared" si="39"/>
        <v>161875.35999999999</v>
      </c>
      <c r="AL59" s="32">
        <f t="shared" si="39"/>
        <v>0</v>
      </c>
      <c r="AM59" s="32">
        <f t="shared" si="39"/>
        <v>192000</v>
      </c>
      <c r="AN59" s="32">
        <f t="shared" si="39"/>
        <v>0</v>
      </c>
      <c r="AO59" s="32">
        <f t="shared" si="39"/>
        <v>0</v>
      </c>
      <c r="AP59" s="32">
        <f t="shared" si="39"/>
        <v>2124.6399999999994</v>
      </c>
      <c r="AQ59" s="32">
        <f t="shared" si="39"/>
        <v>0</v>
      </c>
      <c r="AR59" s="32">
        <f t="shared" si="39"/>
        <v>0</v>
      </c>
      <c r="AS59" s="32">
        <f t="shared" si="39"/>
        <v>102735.6</v>
      </c>
      <c r="AT59" s="32">
        <f t="shared" si="39"/>
        <v>0</v>
      </c>
      <c r="AU59" s="32">
        <f t="shared" si="39"/>
        <v>0</v>
      </c>
      <c r="AV59" s="32">
        <f t="shared" si="39"/>
        <v>91389.040000000008</v>
      </c>
      <c r="AW59" s="32">
        <f t="shared" si="39"/>
        <v>0</v>
      </c>
      <c r="AX59" s="32">
        <f t="shared" si="39"/>
        <v>190000</v>
      </c>
      <c r="AY59" s="32">
        <f t="shared" si="39"/>
        <v>0</v>
      </c>
      <c r="AZ59" s="32">
        <f t="shared" si="39"/>
        <v>0</v>
      </c>
      <c r="BA59" s="32">
        <f t="shared" si="39"/>
        <v>0</v>
      </c>
      <c r="BB59" s="32">
        <f t="shared" si="39"/>
        <v>102735.6</v>
      </c>
      <c r="BC59" s="32">
        <f t="shared" si="39"/>
        <v>0</v>
      </c>
      <c r="BD59" s="32">
        <f t="shared" si="39"/>
        <v>0</v>
      </c>
      <c r="BE59" s="32">
        <f t="shared" si="39"/>
        <v>0</v>
      </c>
      <c r="BF59" s="32">
        <f t="shared" si="39"/>
        <v>155169.71000000002</v>
      </c>
      <c r="BG59" s="32">
        <f t="shared" si="39"/>
        <v>0</v>
      </c>
      <c r="BH59" s="32">
        <f t="shared" si="39"/>
        <v>137565.88999999998</v>
      </c>
      <c r="BI59" s="32">
        <f t="shared" si="39"/>
        <v>0</v>
      </c>
      <c r="BJ59" s="32">
        <f t="shared" si="39"/>
        <v>191000</v>
      </c>
      <c r="BK59" s="32">
        <f t="shared" si="39"/>
        <v>0</v>
      </c>
      <c r="BL59" s="32">
        <f t="shared" si="39"/>
        <v>0</v>
      </c>
      <c r="BM59" s="32">
        <f t="shared" si="39"/>
        <v>0</v>
      </c>
      <c r="BN59" s="32">
        <f t="shared" ref="BN59:DY59" si="40">BN60+BN61</f>
        <v>0</v>
      </c>
      <c r="BO59" s="32">
        <f t="shared" si="40"/>
        <v>0</v>
      </c>
      <c r="BP59" s="32">
        <f t="shared" si="40"/>
        <v>0</v>
      </c>
      <c r="BQ59" s="32">
        <f t="shared" si="40"/>
        <v>0</v>
      </c>
      <c r="BR59" s="32">
        <f t="shared" si="40"/>
        <v>155169.71000000002</v>
      </c>
      <c r="BS59" s="32">
        <f t="shared" si="40"/>
        <v>0</v>
      </c>
      <c r="BT59" s="32">
        <f t="shared" si="40"/>
        <v>0</v>
      </c>
      <c r="BU59" s="32">
        <f t="shared" si="40"/>
        <v>0</v>
      </c>
      <c r="BV59" s="32">
        <f t="shared" si="40"/>
        <v>2923.8499999999958</v>
      </c>
      <c r="BW59" s="32">
        <f t="shared" si="40"/>
        <v>0</v>
      </c>
      <c r="BX59" s="32">
        <f t="shared" si="40"/>
        <v>0</v>
      </c>
      <c r="BY59" s="32">
        <f t="shared" si="40"/>
        <v>343245.86000000004</v>
      </c>
      <c r="BZ59" s="32">
        <f t="shared" si="40"/>
        <v>0</v>
      </c>
      <c r="CA59" s="32">
        <f t="shared" si="40"/>
        <v>572200.79</v>
      </c>
      <c r="CB59" s="32">
        <f t="shared" si="40"/>
        <v>0</v>
      </c>
      <c r="CC59" s="32">
        <f t="shared" si="40"/>
        <v>734076.15000000014</v>
      </c>
      <c r="CD59" s="32">
        <f t="shared" si="40"/>
        <v>0</v>
      </c>
      <c r="CE59" s="32">
        <f t="shared" si="40"/>
        <v>150000</v>
      </c>
      <c r="CF59" s="32">
        <f t="shared" si="40"/>
        <v>0</v>
      </c>
      <c r="CG59" s="32">
        <f t="shared" si="40"/>
        <v>2923.8499999999958</v>
      </c>
      <c r="CH59" s="32">
        <f t="shared" si="40"/>
        <v>0</v>
      </c>
      <c r="CI59" s="32">
        <f t="shared" si="40"/>
        <v>0</v>
      </c>
      <c r="CJ59" s="32">
        <f t="shared" si="40"/>
        <v>0</v>
      </c>
      <c r="CK59" s="32">
        <f t="shared" si="40"/>
        <v>36981.829999999994</v>
      </c>
      <c r="CL59" s="32">
        <f t="shared" si="40"/>
        <v>0</v>
      </c>
      <c r="CM59" s="32">
        <f t="shared" si="40"/>
        <v>0</v>
      </c>
      <c r="CN59" s="32">
        <f t="shared" si="40"/>
        <v>0</v>
      </c>
      <c r="CO59" s="32">
        <f t="shared" si="40"/>
        <v>115942.01999999999</v>
      </c>
      <c r="CP59" s="32">
        <f t="shared" si="40"/>
        <v>0</v>
      </c>
      <c r="CQ59" s="32">
        <f t="shared" si="40"/>
        <v>80740</v>
      </c>
      <c r="CR59" s="32">
        <f t="shared" si="40"/>
        <v>0</v>
      </c>
      <c r="CS59" s="32">
        <f t="shared" si="40"/>
        <v>0</v>
      </c>
      <c r="CT59" s="32">
        <f t="shared" si="40"/>
        <v>0</v>
      </c>
      <c r="CU59" s="32">
        <f t="shared" si="40"/>
        <v>0</v>
      </c>
      <c r="CV59" s="32">
        <f t="shared" si="40"/>
        <v>0</v>
      </c>
      <c r="CW59" s="32">
        <f t="shared" si="40"/>
        <v>0</v>
      </c>
      <c r="CX59" s="32">
        <f t="shared" si="40"/>
        <v>0</v>
      </c>
      <c r="CY59" s="32">
        <f t="shared" si="40"/>
        <v>0</v>
      </c>
      <c r="CZ59" s="32">
        <f t="shared" si="40"/>
        <v>36981.829999999994</v>
      </c>
      <c r="DA59" s="32">
        <f t="shared" si="40"/>
        <v>0</v>
      </c>
      <c r="DB59" s="32">
        <f t="shared" si="40"/>
        <v>0</v>
      </c>
      <c r="DC59" s="32">
        <f t="shared" si="40"/>
        <v>38344.509999999987</v>
      </c>
      <c r="DD59" s="32">
        <f t="shared" si="40"/>
        <v>0</v>
      </c>
      <c r="DE59" s="32">
        <f t="shared" si="40"/>
        <v>79377.320000000007</v>
      </c>
      <c r="DF59" s="32">
        <f t="shared" si="40"/>
        <v>0</v>
      </c>
      <c r="DG59" s="32">
        <f t="shared" si="40"/>
        <v>0</v>
      </c>
      <c r="DH59" s="32">
        <f t="shared" si="40"/>
        <v>0</v>
      </c>
      <c r="DI59" s="32">
        <f t="shared" si="40"/>
        <v>0</v>
      </c>
      <c r="DJ59" s="32">
        <f t="shared" si="40"/>
        <v>0</v>
      </c>
      <c r="DK59" s="32">
        <f t="shared" si="40"/>
        <v>0</v>
      </c>
      <c r="DL59" s="32">
        <f t="shared" si="40"/>
        <v>0</v>
      </c>
      <c r="DM59" s="32">
        <f t="shared" si="40"/>
        <v>0</v>
      </c>
      <c r="DN59" s="32">
        <f t="shared" si="40"/>
        <v>38344.509999999987</v>
      </c>
      <c r="DO59" s="32">
        <f t="shared" si="40"/>
        <v>0</v>
      </c>
      <c r="DP59" s="32">
        <f t="shared" si="40"/>
        <v>0</v>
      </c>
      <c r="DQ59" s="32">
        <f t="shared" si="40"/>
        <v>0</v>
      </c>
      <c r="DR59" s="32">
        <f t="shared" si="40"/>
        <v>0</v>
      </c>
      <c r="DS59" s="32">
        <f t="shared" si="40"/>
        <v>3266.96</v>
      </c>
      <c r="DT59" s="32">
        <f t="shared" si="40"/>
        <v>35077.549999999988</v>
      </c>
      <c r="DU59" s="32">
        <f t="shared" si="40"/>
        <v>0</v>
      </c>
      <c r="DV59" s="32">
        <f t="shared" si="40"/>
        <v>230396.88999999998</v>
      </c>
      <c r="DW59" s="32">
        <f t="shared" si="40"/>
        <v>964473.04</v>
      </c>
      <c r="DX59" s="32">
        <f t="shared" si="40"/>
        <v>200000</v>
      </c>
      <c r="DY59" s="32">
        <f t="shared" si="40"/>
        <v>0</v>
      </c>
      <c r="DZ59" s="32">
        <f t="shared" ref="DZ59:FR59" si="41">DZ60+DZ61</f>
        <v>0</v>
      </c>
      <c r="EA59" s="32">
        <f t="shared" si="41"/>
        <v>0</v>
      </c>
      <c r="EB59" s="32">
        <f t="shared" si="41"/>
        <v>3266.96</v>
      </c>
      <c r="EC59" s="32">
        <f t="shared" si="41"/>
        <v>0</v>
      </c>
      <c r="ED59" s="32">
        <f t="shared" si="41"/>
        <v>0</v>
      </c>
      <c r="EE59" s="32">
        <f t="shared" si="41"/>
        <v>2788.87</v>
      </c>
      <c r="EF59" s="32">
        <f t="shared" si="41"/>
        <v>0</v>
      </c>
      <c r="EG59" s="32">
        <f t="shared" si="41"/>
        <v>0</v>
      </c>
      <c r="EH59" s="32">
        <f t="shared" si="41"/>
        <v>200478.09</v>
      </c>
      <c r="EI59" s="32">
        <f t="shared" si="41"/>
        <v>0</v>
      </c>
      <c r="EJ59" s="32">
        <f t="shared" si="41"/>
        <v>0</v>
      </c>
      <c r="EK59" s="32">
        <f t="shared" si="41"/>
        <v>200000</v>
      </c>
      <c r="EL59" s="32">
        <f t="shared" si="41"/>
        <v>0</v>
      </c>
      <c r="EM59" s="32">
        <f t="shared" si="41"/>
        <v>0</v>
      </c>
      <c r="EN59" s="32">
        <f t="shared" si="41"/>
        <v>0</v>
      </c>
      <c r="EO59" s="32">
        <f t="shared" si="41"/>
        <v>0</v>
      </c>
      <c r="EP59" s="32">
        <f t="shared" si="41"/>
        <v>0</v>
      </c>
      <c r="EQ59" s="32">
        <f t="shared" si="41"/>
        <v>0</v>
      </c>
      <c r="ER59" s="32">
        <f t="shared" si="41"/>
        <v>2788.87</v>
      </c>
      <c r="ES59" s="32">
        <f t="shared" si="41"/>
        <v>0</v>
      </c>
      <c r="ET59" s="32">
        <f t="shared" si="41"/>
        <v>0</v>
      </c>
      <c r="EU59" s="32">
        <f t="shared" si="41"/>
        <v>0</v>
      </c>
      <c r="EV59" s="32">
        <f t="shared" si="41"/>
        <v>0</v>
      </c>
      <c r="EW59" s="32">
        <f t="shared" si="41"/>
        <v>71559.849999999991</v>
      </c>
      <c r="EX59" s="32">
        <f t="shared" si="41"/>
        <v>0</v>
      </c>
      <c r="EY59" s="32">
        <f t="shared" si="41"/>
        <v>131229.01999999999</v>
      </c>
      <c r="EZ59" s="32">
        <f t="shared" si="41"/>
        <v>0</v>
      </c>
      <c r="FA59" s="32">
        <f t="shared" si="41"/>
        <v>0</v>
      </c>
      <c r="FB59" s="32">
        <f t="shared" si="41"/>
        <v>200000</v>
      </c>
      <c r="FC59" s="32">
        <f t="shared" si="41"/>
        <v>0</v>
      </c>
      <c r="FD59" s="32">
        <f t="shared" si="41"/>
        <v>0</v>
      </c>
      <c r="FE59" s="32">
        <f t="shared" si="41"/>
        <v>0</v>
      </c>
      <c r="FF59" s="32">
        <f t="shared" si="41"/>
        <v>0</v>
      </c>
      <c r="FG59" s="32">
        <f t="shared" si="41"/>
        <v>0</v>
      </c>
      <c r="FH59" s="32">
        <f t="shared" si="41"/>
        <v>0</v>
      </c>
      <c r="FI59" s="32">
        <f t="shared" si="41"/>
        <v>71559.849999999991</v>
      </c>
      <c r="FJ59" s="32">
        <f t="shared" si="41"/>
        <v>0</v>
      </c>
      <c r="FK59" s="32">
        <f t="shared" si="41"/>
        <v>0</v>
      </c>
      <c r="FL59" s="32">
        <f t="shared" si="41"/>
        <v>0</v>
      </c>
      <c r="FM59" s="32">
        <f t="shared" si="41"/>
        <v>271559.84999999998</v>
      </c>
      <c r="FN59" s="32">
        <f t="shared" si="41"/>
        <v>0</v>
      </c>
      <c r="FO59" s="32">
        <f t="shared" si="41"/>
        <v>603266.96</v>
      </c>
      <c r="FP59" s="32">
        <f t="shared" si="41"/>
        <v>1567740</v>
      </c>
      <c r="FQ59" s="32">
        <f t="shared" si="41"/>
        <v>0</v>
      </c>
      <c r="FR59" s="32">
        <f t="shared" si="41"/>
        <v>0</v>
      </c>
      <c r="FS59" s="32">
        <v>0</v>
      </c>
      <c r="FV59" s="4"/>
      <c r="FW59" s="4"/>
      <c r="FX59" s="4"/>
    </row>
    <row r="60" spans="1:180" x14ac:dyDescent="0.25">
      <c r="A60" s="33"/>
      <c r="B60" s="34" t="s">
        <v>151</v>
      </c>
      <c r="C60" s="49">
        <v>1030740</v>
      </c>
      <c r="D60" s="49"/>
      <c r="E60" s="49"/>
      <c r="F60" s="49"/>
      <c r="G60" s="49"/>
      <c r="H60" s="49"/>
      <c r="I60" s="35">
        <v>0</v>
      </c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35">
        <v>0</v>
      </c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35">
        <v>0</v>
      </c>
      <c r="AI60" s="49"/>
      <c r="AJ60" s="49"/>
      <c r="AK60" s="35">
        <v>0</v>
      </c>
      <c r="AL60" s="35">
        <v>0</v>
      </c>
      <c r="AM60" s="35">
        <v>150000</v>
      </c>
      <c r="AN60" s="49"/>
      <c r="AO60" s="49"/>
      <c r="AP60" s="49"/>
      <c r="AQ60" s="49"/>
      <c r="AR60" s="49"/>
      <c r="AS60" s="49">
        <v>96403.83</v>
      </c>
      <c r="AT60" s="49"/>
      <c r="AU60" s="49"/>
      <c r="AV60" s="35">
        <v>53596.17</v>
      </c>
      <c r="AW60" s="49"/>
      <c r="AX60" s="35">
        <v>150000</v>
      </c>
      <c r="AY60" s="49"/>
      <c r="AZ60" s="49"/>
      <c r="BA60" s="49"/>
      <c r="BB60" s="49">
        <v>96403.83</v>
      </c>
      <c r="BC60" s="49"/>
      <c r="BD60" s="49"/>
      <c r="BE60" s="49"/>
      <c r="BF60" s="49">
        <v>150951.18000000002</v>
      </c>
      <c r="BG60" s="49"/>
      <c r="BH60" s="35">
        <v>95452.65</v>
      </c>
      <c r="BI60" s="49"/>
      <c r="BJ60" s="35">
        <v>150000</v>
      </c>
      <c r="BK60" s="49"/>
      <c r="BL60" s="49"/>
      <c r="BM60" s="49"/>
      <c r="BN60" s="49"/>
      <c r="BO60" s="49"/>
      <c r="BP60" s="49"/>
      <c r="BQ60" s="49"/>
      <c r="BR60" s="49">
        <v>150951.18000000002</v>
      </c>
      <c r="BS60" s="49"/>
      <c r="BT60" s="49"/>
      <c r="BU60" s="49"/>
      <c r="BV60" s="49">
        <v>1561.12</v>
      </c>
      <c r="BW60" s="49"/>
      <c r="BX60" s="49"/>
      <c r="BY60" s="35">
        <v>299390.06000000006</v>
      </c>
      <c r="BZ60" s="49"/>
      <c r="CA60" s="35">
        <v>448438.88000000006</v>
      </c>
      <c r="CB60" s="35">
        <v>0</v>
      </c>
      <c r="CC60" s="35">
        <v>448438.88000000006</v>
      </c>
      <c r="CD60" s="35">
        <v>0</v>
      </c>
      <c r="CE60" s="35">
        <v>90000</v>
      </c>
      <c r="CF60" s="49"/>
      <c r="CG60" s="49">
        <v>1561.12</v>
      </c>
      <c r="CH60" s="49"/>
      <c r="CI60" s="49"/>
      <c r="CJ60" s="49"/>
      <c r="CK60" s="49">
        <v>1888.8099999999977</v>
      </c>
      <c r="CL60" s="49"/>
      <c r="CM60" s="49"/>
      <c r="CN60" s="49"/>
      <c r="CO60" s="35">
        <v>89672.31</v>
      </c>
      <c r="CP60" s="49"/>
      <c r="CQ60" s="35">
        <v>40740</v>
      </c>
      <c r="CR60" s="49"/>
      <c r="CS60" s="49"/>
      <c r="CT60" s="49"/>
      <c r="CU60" s="49"/>
      <c r="CV60" s="49"/>
      <c r="CW60" s="49"/>
      <c r="CX60" s="49"/>
      <c r="CY60" s="49"/>
      <c r="CZ60" s="49">
        <v>1888.8099999999977</v>
      </c>
      <c r="DA60" s="49"/>
      <c r="DB60" s="49"/>
      <c r="DC60" s="49">
        <v>2431.6800000000003</v>
      </c>
      <c r="DD60" s="49"/>
      <c r="DE60" s="35">
        <v>40197.129999999997</v>
      </c>
      <c r="DF60" s="49"/>
      <c r="DG60" s="35">
        <v>0</v>
      </c>
      <c r="DH60" s="49"/>
      <c r="DI60" s="49"/>
      <c r="DJ60" s="49"/>
      <c r="DK60" s="49"/>
      <c r="DL60" s="49"/>
      <c r="DM60" s="49"/>
      <c r="DN60" s="49">
        <v>2431.6800000000003</v>
      </c>
      <c r="DO60" s="49"/>
      <c r="DP60" s="49"/>
      <c r="DQ60" s="49"/>
      <c r="DR60" s="49"/>
      <c r="DS60" s="49">
        <v>2431.6800000000003</v>
      </c>
      <c r="DT60" s="35">
        <v>0</v>
      </c>
      <c r="DU60" s="49"/>
      <c r="DV60" s="35">
        <v>129869.44</v>
      </c>
      <c r="DW60" s="35">
        <v>578308.32000000007</v>
      </c>
      <c r="DX60" s="49">
        <v>150000</v>
      </c>
      <c r="DY60" s="49"/>
      <c r="DZ60" s="49"/>
      <c r="EA60" s="49"/>
      <c r="EB60" s="49">
        <v>2431.6800000000003</v>
      </c>
      <c r="EC60" s="49"/>
      <c r="ED60" s="49"/>
      <c r="EE60" s="49">
        <v>1871.65</v>
      </c>
      <c r="EF60" s="49"/>
      <c r="EG60" s="49"/>
      <c r="EH60" s="35">
        <v>150560.03</v>
      </c>
      <c r="EI60" s="49"/>
      <c r="EJ60" s="49"/>
      <c r="EK60" s="49">
        <v>150000</v>
      </c>
      <c r="EL60" s="49"/>
      <c r="EM60" s="49"/>
      <c r="EN60" s="49"/>
      <c r="EO60" s="49"/>
      <c r="EP60" s="49"/>
      <c r="EQ60" s="49"/>
      <c r="ER60" s="49">
        <v>1871.65</v>
      </c>
      <c r="ES60" s="49"/>
      <c r="ET60" s="49"/>
      <c r="EU60" s="49"/>
      <c r="EV60" s="49"/>
      <c r="EW60" s="49">
        <v>48320.009999999995</v>
      </c>
      <c r="EX60" s="49"/>
      <c r="EY60" s="35">
        <v>103551.64</v>
      </c>
      <c r="EZ60" s="49"/>
      <c r="FA60" s="49"/>
      <c r="FB60" s="49">
        <v>150000</v>
      </c>
      <c r="FC60" s="49"/>
      <c r="FD60" s="49"/>
      <c r="FE60" s="49"/>
      <c r="FF60" s="49"/>
      <c r="FG60" s="49"/>
      <c r="FH60" s="49"/>
      <c r="FI60" s="49">
        <v>48320.009999999995</v>
      </c>
      <c r="FJ60" s="49"/>
      <c r="FK60" s="49"/>
      <c r="FL60" s="49"/>
      <c r="FM60" s="35">
        <v>198320.01</v>
      </c>
      <c r="FN60" s="49"/>
      <c r="FO60" s="35">
        <v>452431.68</v>
      </c>
      <c r="FP60" s="35">
        <v>1030740</v>
      </c>
      <c r="FQ60" s="35">
        <v>0</v>
      </c>
      <c r="FR60" s="35">
        <v>0</v>
      </c>
      <c r="FS60" s="35">
        <v>0</v>
      </c>
      <c r="FV60" s="4"/>
      <c r="FW60" s="4"/>
      <c r="FX60" s="4"/>
    </row>
    <row r="61" spans="1:180" x14ac:dyDescent="0.25">
      <c r="A61" s="33"/>
      <c r="B61" s="34" t="s">
        <v>197</v>
      </c>
      <c r="C61" s="49">
        <v>537000</v>
      </c>
      <c r="D61" s="49"/>
      <c r="E61" s="49">
        <v>119000</v>
      </c>
      <c r="F61" s="49">
        <v>1257.5</v>
      </c>
      <c r="G61" s="49"/>
      <c r="H61" s="49"/>
      <c r="I61" s="35">
        <v>117742.5</v>
      </c>
      <c r="J61" s="49"/>
      <c r="K61" s="49"/>
      <c r="L61" s="49"/>
      <c r="M61" s="49"/>
      <c r="N61" s="49"/>
      <c r="O61" s="49">
        <v>1257.5</v>
      </c>
      <c r="P61" s="49"/>
      <c r="Q61" s="49"/>
      <c r="R61" s="49">
        <v>1257.5</v>
      </c>
      <c r="S61" s="49"/>
      <c r="T61" s="49"/>
      <c r="U61" s="49"/>
      <c r="V61" s="49"/>
      <c r="W61" s="35">
        <v>0</v>
      </c>
      <c r="X61" s="49"/>
      <c r="Y61" s="49"/>
      <c r="Z61" s="49">
        <v>45000</v>
      </c>
      <c r="AA61" s="49"/>
      <c r="AB61" s="49"/>
      <c r="AC61" s="49">
        <v>1257.5</v>
      </c>
      <c r="AD61" s="49"/>
      <c r="AE61" s="49">
        <v>2124.6399999999994</v>
      </c>
      <c r="AF61" s="49"/>
      <c r="AG61" s="49"/>
      <c r="AH61" s="35">
        <v>44132.86</v>
      </c>
      <c r="AI61" s="49"/>
      <c r="AJ61" s="49"/>
      <c r="AK61" s="35">
        <v>161875.35999999999</v>
      </c>
      <c r="AL61" s="35">
        <v>0</v>
      </c>
      <c r="AM61" s="35">
        <v>42000</v>
      </c>
      <c r="AN61" s="49"/>
      <c r="AO61" s="49"/>
      <c r="AP61" s="49">
        <v>2124.6399999999994</v>
      </c>
      <c r="AQ61" s="49"/>
      <c r="AR61" s="49"/>
      <c r="AS61" s="49">
        <v>6331.7699999999968</v>
      </c>
      <c r="AT61" s="49"/>
      <c r="AU61" s="49"/>
      <c r="AV61" s="35">
        <v>37792.870000000003</v>
      </c>
      <c r="AW61" s="49"/>
      <c r="AX61" s="35">
        <v>40000</v>
      </c>
      <c r="AY61" s="49"/>
      <c r="AZ61" s="49"/>
      <c r="BA61" s="49"/>
      <c r="BB61" s="49">
        <v>6331.7699999999968</v>
      </c>
      <c r="BC61" s="49"/>
      <c r="BD61" s="49"/>
      <c r="BE61" s="49"/>
      <c r="BF61" s="49">
        <v>4218.5299999999988</v>
      </c>
      <c r="BG61" s="49"/>
      <c r="BH61" s="35">
        <v>42113.24</v>
      </c>
      <c r="BI61" s="49"/>
      <c r="BJ61" s="35">
        <v>41000</v>
      </c>
      <c r="BK61" s="49"/>
      <c r="BL61" s="49"/>
      <c r="BM61" s="49"/>
      <c r="BN61" s="49"/>
      <c r="BO61" s="49"/>
      <c r="BP61" s="49"/>
      <c r="BQ61" s="49"/>
      <c r="BR61" s="49">
        <v>4218.5299999999988</v>
      </c>
      <c r="BS61" s="49"/>
      <c r="BT61" s="49"/>
      <c r="BU61" s="49"/>
      <c r="BV61" s="49">
        <v>1362.7299999999959</v>
      </c>
      <c r="BW61" s="49"/>
      <c r="BX61" s="49"/>
      <c r="BY61" s="35">
        <v>43855.8</v>
      </c>
      <c r="BZ61" s="49"/>
      <c r="CA61" s="35">
        <v>123761.91</v>
      </c>
      <c r="CB61" s="35">
        <v>0</v>
      </c>
      <c r="CC61" s="35">
        <v>285637.27</v>
      </c>
      <c r="CD61" s="35">
        <v>0</v>
      </c>
      <c r="CE61" s="35">
        <v>60000</v>
      </c>
      <c r="CF61" s="49"/>
      <c r="CG61" s="49">
        <v>1362.7299999999959</v>
      </c>
      <c r="CH61" s="49"/>
      <c r="CI61" s="49"/>
      <c r="CJ61" s="49"/>
      <c r="CK61" s="49">
        <v>35093.019999999997</v>
      </c>
      <c r="CL61" s="49"/>
      <c r="CM61" s="49"/>
      <c r="CN61" s="49"/>
      <c r="CO61" s="35">
        <v>26269.71</v>
      </c>
      <c r="CP61" s="49"/>
      <c r="CQ61" s="35">
        <v>40000</v>
      </c>
      <c r="CR61" s="49"/>
      <c r="CS61" s="49"/>
      <c r="CT61" s="49"/>
      <c r="CU61" s="49"/>
      <c r="CV61" s="49"/>
      <c r="CW61" s="49"/>
      <c r="CX61" s="49"/>
      <c r="CY61" s="49"/>
      <c r="CZ61" s="49">
        <v>35093.019999999997</v>
      </c>
      <c r="DA61" s="49"/>
      <c r="DB61" s="49"/>
      <c r="DC61" s="49">
        <v>35912.829999999987</v>
      </c>
      <c r="DD61" s="49"/>
      <c r="DE61" s="35">
        <v>39180.19</v>
      </c>
      <c r="DF61" s="49"/>
      <c r="DG61" s="35">
        <v>0</v>
      </c>
      <c r="DH61" s="49"/>
      <c r="DI61" s="49"/>
      <c r="DJ61" s="49"/>
      <c r="DK61" s="49"/>
      <c r="DL61" s="49"/>
      <c r="DM61" s="49"/>
      <c r="DN61" s="49">
        <v>35912.829999999987</v>
      </c>
      <c r="DO61" s="49"/>
      <c r="DP61" s="49"/>
      <c r="DQ61" s="49"/>
      <c r="DR61" s="49"/>
      <c r="DS61" s="49">
        <v>835.28</v>
      </c>
      <c r="DT61" s="35">
        <v>35077.549999999988</v>
      </c>
      <c r="DU61" s="49"/>
      <c r="DV61" s="35">
        <v>100527.44999999998</v>
      </c>
      <c r="DW61" s="35">
        <v>386164.72</v>
      </c>
      <c r="DX61" s="49">
        <v>50000</v>
      </c>
      <c r="DY61" s="49"/>
      <c r="DZ61" s="49"/>
      <c r="EA61" s="49"/>
      <c r="EB61" s="49">
        <v>835.28</v>
      </c>
      <c r="EC61" s="49"/>
      <c r="ED61" s="49"/>
      <c r="EE61" s="49">
        <v>917.22</v>
      </c>
      <c r="EF61" s="49"/>
      <c r="EG61" s="49"/>
      <c r="EH61" s="35">
        <v>49918.06</v>
      </c>
      <c r="EI61" s="49"/>
      <c r="EJ61" s="49"/>
      <c r="EK61" s="49">
        <v>50000</v>
      </c>
      <c r="EL61" s="49"/>
      <c r="EM61" s="49"/>
      <c r="EN61" s="49"/>
      <c r="EO61" s="49"/>
      <c r="EP61" s="49"/>
      <c r="EQ61" s="49"/>
      <c r="ER61" s="49">
        <v>917.22</v>
      </c>
      <c r="ES61" s="49"/>
      <c r="ET61" s="49"/>
      <c r="EU61" s="49"/>
      <c r="EV61" s="49"/>
      <c r="EW61" s="49">
        <v>23239.84</v>
      </c>
      <c r="EX61" s="49"/>
      <c r="EY61" s="35">
        <v>27677.38</v>
      </c>
      <c r="EZ61" s="49"/>
      <c r="FA61" s="49"/>
      <c r="FB61" s="49">
        <v>50000</v>
      </c>
      <c r="FC61" s="49"/>
      <c r="FD61" s="49"/>
      <c r="FE61" s="49"/>
      <c r="FF61" s="49"/>
      <c r="FG61" s="49"/>
      <c r="FH61" s="49"/>
      <c r="FI61" s="49">
        <v>23239.84</v>
      </c>
      <c r="FJ61" s="49"/>
      <c r="FK61" s="49"/>
      <c r="FL61" s="49"/>
      <c r="FM61" s="35">
        <v>73239.839999999997</v>
      </c>
      <c r="FN61" s="49"/>
      <c r="FO61" s="35">
        <v>150835.28</v>
      </c>
      <c r="FP61" s="35">
        <v>537000</v>
      </c>
      <c r="FQ61" s="35">
        <v>0</v>
      </c>
      <c r="FR61" s="35">
        <v>0</v>
      </c>
      <c r="FS61" s="35">
        <v>0</v>
      </c>
      <c r="FV61" s="4"/>
      <c r="FW61" s="4"/>
      <c r="FX61" s="4"/>
    </row>
    <row r="62" spans="1:180" x14ac:dyDescent="0.25">
      <c r="A62" s="50"/>
      <c r="B62" s="31" t="s">
        <v>198</v>
      </c>
      <c r="C62" s="32">
        <f t="shared" ref="C62:BM62" si="42">C63+C67</f>
        <v>616000</v>
      </c>
      <c r="D62" s="32">
        <f t="shared" si="42"/>
        <v>0</v>
      </c>
      <c r="E62" s="32">
        <f t="shared" si="42"/>
        <v>9000</v>
      </c>
      <c r="F62" s="32">
        <f t="shared" si="42"/>
        <v>9000</v>
      </c>
      <c r="G62" s="32">
        <f t="shared" si="42"/>
        <v>0</v>
      </c>
      <c r="H62" s="32">
        <f t="shared" si="42"/>
        <v>0</v>
      </c>
      <c r="I62" s="32">
        <f t="shared" si="42"/>
        <v>0</v>
      </c>
      <c r="J62" s="32">
        <f t="shared" si="42"/>
        <v>0</v>
      </c>
      <c r="K62" s="32">
        <f t="shared" si="42"/>
        <v>0</v>
      </c>
      <c r="L62" s="32">
        <f t="shared" si="42"/>
        <v>0</v>
      </c>
      <c r="M62" s="32">
        <f t="shared" si="42"/>
        <v>0</v>
      </c>
      <c r="N62" s="32">
        <f t="shared" si="42"/>
        <v>0</v>
      </c>
      <c r="O62" s="32">
        <f t="shared" si="42"/>
        <v>9000</v>
      </c>
      <c r="P62" s="32">
        <f t="shared" si="42"/>
        <v>0</v>
      </c>
      <c r="Q62" s="32">
        <f t="shared" si="42"/>
        <v>16000</v>
      </c>
      <c r="R62" s="32">
        <f t="shared" si="42"/>
        <v>25000</v>
      </c>
      <c r="S62" s="32">
        <f t="shared" si="42"/>
        <v>0</v>
      </c>
      <c r="T62" s="32">
        <f t="shared" si="42"/>
        <v>0</v>
      </c>
      <c r="U62" s="32">
        <f t="shared" si="42"/>
        <v>0</v>
      </c>
      <c r="V62" s="32">
        <f t="shared" si="42"/>
        <v>0</v>
      </c>
      <c r="W62" s="32">
        <f t="shared" si="42"/>
        <v>0</v>
      </c>
      <c r="X62" s="32">
        <f t="shared" si="42"/>
        <v>0</v>
      </c>
      <c r="Y62" s="32">
        <f t="shared" si="42"/>
        <v>0</v>
      </c>
      <c r="Z62" s="32">
        <f t="shared" si="42"/>
        <v>0</v>
      </c>
      <c r="AA62" s="32">
        <f t="shared" si="42"/>
        <v>0</v>
      </c>
      <c r="AB62" s="32">
        <f t="shared" si="42"/>
        <v>0</v>
      </c>
      <c r="AC62" s="32">
        <f t="shared" si="42"/>
        <v>25000</v>
      </c>
      <c r="AD62" s="32">
        <f t="shared" si="42"/>
        <v>0</v>
      </c>
      <c r="AE62" s="32">
        <f t="shared" si="42"/>
        <v>1434.2000000000007</v>
      </c>
      <c r="AF62" s="32">
        <f t="shared" si="42"/>
        <v>0</v>
      </c>
      <c r="AG62" s="32">
        <f t="shared" si="42"/>
        <v>0</v>
      </c>
      <c r="AH62" s="32">
        <f t="shared" si="42"/>
        <v>23565.8</v>
      </c>
      <c r="AI62" s="32">
        <f t="shared" si="42"/>
        <v>0</v>
      </c>
      <c r="AJ62" s="32">
        <f t="shared" si="42"/>
        <v>0</v>
      </c>
      <c r="AK62" s="32">
        <f t="shared" si="42"/>
        <v>23565.8</v>
      </c>
      <c r="AL62" s="32">
        <f t="shared" si="42"/>
        <v>0</v>
      </c>
      <c r="AM62" s="32">
        <f t="shared" si="42"/>
        <v>150000</v>
      </c>
      <c r="AN62" s="32">
        <f t="shared" si="42"/>
        <v>0</v>
      </c>
      <c r="AO62" s="32">
        <f t="shared" si="42"/>
        <v>0</v>
      </c>
      <c r="AP62" s="32">
        <f t="shared" si="42"/>
        <v>1434.2000000000007</v>
      </c>
      <c r="AQ62" s="32">
        <f t="shared" si="42"/>
        <v>0</v>
      </c>
      <c r="AR62" s="32">
        <f t="shared" si="42"/>
        <v>0</v>
      </c>
      <c r="AS62" s="32">
        <f t="shared" si="42"/>
        <v>151434.20000000001</v>
      </c>
      <c r="AT62" s="32">
        <f t="shared" si="42"/>
        <v>0</v>
      </c>
      <c r="AU62" s="32">
        <f t="shared" si="42"/>
        <v>0</v>
      </c>
      <c r="AV62" s="32">
        <f t="shared" si="42"/>
        <v>0</v>
      </c>
      <c r="AW62" s="32">
        <f t="shared" si="42"/>
        <v>0</v>
      </c>
      <c r="AX62" s="32">
        <f t="shared" si="42"/>
        <v>61000</v>
      </c>
      <c r="AY62" s="32">
        <f t="shared" si="42"/>
        <v>0</v>
      </c>
      <c r="AZ62" s="32">
        <f t="shared" si="42"/>
        <v>0</v>
      </c>
      <c r="BA62" s="32">
        <f t="shared" si="42"/>
        <v>0</v>
      </c>
      <c r="BB62" s="32">
        <f t="shared" si="42"/>
        <v>151434.20000000001</v>
      </c>
      <c r="BC62" s="32">
        <f t="shared" si="42"/>
        <v>0</v>
      </c>
      <c r="BD62" s="32">
        <f t="shared" si="42"/>
        <v>0</v>
      </c>
      <c r="BE62" s="32">
        <f t="shared" si="42"/>
        <v>0</v>
      </c>
      <c r="BF62" s="32">
        <f t="shared" si="42"/>
        <v>62505.620000000024</v>
      </c>
      <c r="BG62" s="32">
        <f t="shared" si="42"/>
        <v>0</v>
      </c>
      <c r="BH62" s="32">
        <f t="shared" si="42"/>
        <v>149928.57999999999</v>
      </c>
      <c r="BI62" s="32">
        <f t="shared" si="42"/>
        <v>0</v>
      </c>
      <c r="BJ62" s="32">
        <f t="shared" si="42"/>
        <v>0</v>
      </c>
      <c r="BK62" s="32">
        <f t="shared" si="42"/>
        <v>0</v>
      </c>
      <c r="BL62" s="32">
        <f t="shared" si="42"/>
        <v>0</v>
      </c>
      <c r="BM62" s="32">
        <f t="shared" si="42"/>
        <v>0</v>
      </c>
      <c r="BN62" s="32">
        <f t="shared" ref="BN62:DY62" si="43">BN63+BN67</f>
        <v>0</v>
      </c>
      <c r="BO62" s="32">
        <f t="shared" si="43"/>
        <v>0</v>
      </c>
      <c r="BP62" s="32">
        <f t="shared" si="43"/>
        <v>0</v>
      </c>
      <c r="BQ62" s="32">
        <f t="shared" si="43"/>
        <v>0</v>
      </c>
      <c r="BR62" s="32">
        <f t="shared" si="43"/>
        <v>62505.620000000024</v>
      </c>
      <c r="BS62" s="32">
        <f t="shared" si="43"/>
        <v>0</v>
      </c>
      <c r="BT62" s="32">
        <f t="shared" si="43"/>
        <v>0</v>
      </c>
      <c r="BU62" s="32">
        <f t="shared" si="43"/>
        <v>0</v>
      </c>
      <c r="BV62" s="32">
        <f t="shared" si="43"/>
        <v>630.33000000000004</v>
      </c>
      <c r="BW62" s="32">
        <f t="shared" si="43"/>
        <v>0</v>
      </c>
      <c r="BX62" s="32">
        <f t="shared" si="43"/>
        <v>0</v>
      </c>
      <c r="BY62" s="32">
        <f t="shared" si="43"/>
        <v>61875.290000000023</v>
      </c>
      <c r="BZ62" s="32">
        <f t="shared" si="43"/>
        <v>0</v>
      </c>
      <c r="CA62" s="32">
        <f t="shared" si="43"/>
        <v>211803.87</v>
      </c>
      <c r="CB62" s="32">
        <f t="shared" si="43"/>
        <v>0</v>
      </c>
      <c r="CC62" s="32">
        <f t="shared" si="43"/>
        <v>235369.66999999998</v>
      </c>
      <c r="CD62" s="32">
        <f t="shared" si="43"/>
        <v>0</v>
      </c>
      <c r="CE62" s="32">
        <f t="shared" si="43"/>
        <v>80000</v>
      </c>
      <c r="CF62" s="32">
        <f t="shared" si="43"/>
        <v>0</v>
      </c>
      <c r="CG62" s="32">
        <f t="shared" si="43"/>
        <v>630.33000000002357</v>
      </c>
      <c r="CH62" s="32">
        <f t="shared" si="43"/>
        <v>0</v>
      </c>
      <c r="CI62" s="32">
        <f t="shared" si="43"/>
        <v>0</v>
      </c>
      <c r="CJ62" s="32">
        <f t="shared" si="43"/>
        <v>0</v>
      </c>
      <c r="CK62" s="32">
        <f t="shared" si="43"/>
        <v>80630.330000000016</v>
      </c>
      <c r="CL62" s="32">
        <f t="shared" si="43"/>
        <v>0</v>
      </c>
      <c r="CM62" s="32">
        <f t="shared" si="43"/>
        <v>0</v>
      </c>
      <c r="CN62" s="32">
        <f t="shared" si="43"/>
        <v>0</v>
      </c>
      <c r="CO62" s="32">
        <f t="shared" si="43"/>
        <v>0</v>
      </c>
      <c r="CP62" s="32">
        <f t="shared" si="43"/>
        <v>0</v>
      </c>
      <c r="CQ62" s="32">
        <f t="shared" si="43"/>
        <v>0</v>
      </c>
      <c r="CR62" s="32">
        <f t="shared" si="43"/>
        <v>0</v>
      </c>
      <c r="CS62" s="32">
        <f t="shared" si="43"/>
        <v>0</v>
      </c>
      <c r="CT62" s="32">
        <f t="shared" si="43"/>
        <v>0</v>
      </c>
      <c r="CU62" s="32">
        <f t="shared" si="43"/>
        <v>0</v>
      </c>
      <c r="CV62" s="32">
        <f t="shared" si="43"/>
        <v>0</v>
      </c>
      <c r="CW62" s="32">
        <f t="shared" si="43"/>
        <v>0</v>
      </c>
      <c r="CX62" s="32">
        <f t="shared" si="43"/>
        <v>0</v>
      </c>
      <c r="CY62" s="32">
        <f t="shared" si="43"/>
        <v>0</v>
      </c>
      <c r="CZ62" s="32">
        <f t="shared" si="43"/>
        <v>80630.330000000016</v>
      </c>
      <c r="DA62" s="32">
        <f t="shared" si="43"/>
        <v>0</v>
      </c>
      <c r="DB62" s="32">
        <f t="shared" si="43"/>
        <v>0</v>
      </c>
      <c r="DC62" s="32">
        <f t="shared" si="43"/>
        <v>2096.31</v>
      </c>
      <c r="DD62" s="32">
        <f t="shared" si="43"/>
        <v>0</v>
      </c>
      <c r="DE62" s="32">
        <f t="shared" si="43"/>
        <v>78534.020000000019</v>
      </c>
      <c r="DF62" s="32">
        <f t="shared" si="43"/>
        <v>0</v>
      </c>
      <c r="DG62" s="32">
        <f t="shared" si="43"/>
        <v>0</v>
      </c>
      <c r="DH62" s="32">
        <f t="shared" si="43"/>
        <v>0</v>
      </c>
      <c r="DI62" s="32">
        <f t="shared" si="43"/>
        <v>0</v>
      </c>
      <c r="DJ62" s="32">
        <f t="shared" si="43"/>
        <v>0</v>
      </c>
      <c r="DK62" s="32">
        <f t="shared" si="43"/>
        <v>0</v>
      </c>
      <c r="DL62" s="32">
        <f t="shared" si="43"/>
        <v>0</v>
      </c>
      <c r="DM62" s="32">
        <f t="shared" si="43"/>
        <v>0</v>
      </c>
      <c r="DN62" s="32">
        <f t="shared" si="43"/>
        <v>2096.31</v>
      </c>
      <c r="DO62" s="32">
        <f t="shared" si="43"/>
        <v>0</v>
      </c>
      <c r="DP62" s="32">
        <f t="shared" si="43"/>
        <v>0</v>
      </c>
      <c r="DQ62" s="32">
        <f t="shared" si="43"/>
        <v>0</v>
      </c>
      <c r="DR62" s="32">
        <f t="shared" si="43"/>
        <v>0</v>
      </c>
      <c r="DS62" s="32">
        <f t="shared" si="43"/>
        <v>2096.31</v>
      </c>
      <c r="DT62" s="32">
        <f t="shared" si="43"/>
        <v>0</v>
      </c>
      <c r="DU62" s="32">
        <f t="shared" si="43"/>
        <v>0</v>
      </c>
      <c r="DV62" s="32">
        <f t="shared" si="43"/>
        <v>78534.020000000019</v>
      </c>
      <c r="DW62" s="32">
        <f t="shared" si="43"/>
        <v>313903.69</v>
      </c>
      <c r="DX62" s="32">
        <f t="shared" si="43"/>
        <v>100000</v>
      </c>
      <c r="DY62" s="32">
        <f t="shared" si="43"/>
        <v>0</v>
      </c>
      <c r="DZ62" s="32">
        <f t="shared" ref="DZ62:FR62" si="44">DZ63+DZ67</f>
        <v>0</v>
      </c>
      <c r="EA62" s="32">
        <f t="shared" si="44"/>
        <v>0</v>
      </c>
      <c r="EB62" s="32">
        <f t="shared" si="44"/>
        <v>2096.31</v>
      </c>
      <c r="EC62" s="32">
        <f t="shared" si="44"/>
        <v>0</v>
      </c>
      <c r="ED62" s="32">
        <f t="shared" si="44"/>
        <v>0</v>
      </c>
      <c r="EE62" s="32">
        <f t="shared" si="44"/>
        <v>2143.9199999999983</v>
      </c>
      <c r="EF62" s="32">
        <f t="shared" si="44"/>
        <v>0</v>
      </c>
      <c r="EG62" s="32">
        <f t="shared" si="44"/>
        <v>0</v>
      </c>
      <c r="EH62" s="32">
        <f t="shared" si="44"/>
        <v>99952.39</v>
      </c>
      <c r="EI62" s="32">
        <f t="shared" si="44"/>
        <v>0</v>
      </c>
      <c r="EJ62" s="32">
        <f t="shared" si="44"/>
        <v>0</v>
      </c>
      <c r="EK62" s="32">
        <f t="shared" si="44"/>
        <v>100000</v>
      </c>
      <c r="EL62" s="32">
        <f t="shared" si="44"/>
        <v>0</v>
      </c>
      <c r="EM62" s="32">
        <f t="shared" si="44"/>
        <v>0</v>
      </c>
      <c r="EN62" s="32">
        <f t="shared" si="44"/>
        <v>0</v>
      </c>
      <c r="EO62" s="32">
        <f t="shared" si="44"/>
        <v>0</v>
      </c>
      <c r="EP62" s="32">
        <f t="shared" si="44"/>
        <v>0</v>
      </c>
      <c r="EQ62" s="32">
        <f t="shared" si="44"/>
        <v>0</v>
      </c>
      <c r="ER62" s="32">
        <f t="shared" si="44"/>
        <v>2143.9199999999983</v>
      </c>
      <c r="ES62" s="32">
        <f t="shared" si="44"/>
        <v>0</v>
      </c>
      <c r="ET62" s="32">
        <f t="shared" si="44"/>
        <v>0</v>
      </c>
      <c r="EU62" s="32">
        <f t="shared" si="44"/>
        <v>0</v>
      </c>
      <c r="EV62" s="32">
        <f t="shared" si="44"/>
        <v>0</v>
      </c>
      <c r="EW62" s="32">
        <f t="shared" si="44"/>
        <v>102143.92</v>
      </c>
      <c r="EX62" s="32">
        <f t="shared" si="44"/>
        <v>0</v>
      </c>
      <c r="EY62" s="32">
        <f t="shared" si="44"/>
        <v>0</v>
      </c>
      <c r="EZ62" s="32">
        <f t="shared" si="44"/>
        <v>0</v>
      </c>
      <c r="FA62" s="32">
        <f t="shared" si="44"/>
        <v>0</v>
      </c>
      <c r="FB62" s="32">
        <f t="shared" si="44"/>
        <v>100000</v>
      </c>
      <c r="FC62" s="32">
        <f t="shared" si="44"/>
        <v>0</v>
      </c>
      <c r="FD62" s="32">
        <f t="shared" si="44"/>
        <v>0</v>
      </c>
      <c r="FE62" s="32">
        <f t="shared" si="44"/>
        <v>0</v>
      </c>
      <c r="FF62" s="32">
        <f t="shared" si="44"/>
        <v>0</v>
      </c>
      <c r="FG62" s="32">
        <f t="shared" si="44"/>
        <v>0</v>
      </c>
      <c r="FH62" s="32">
        <f t="shared" si="44"/>
        <v>0</v>
      </c>
      <c r="FI62" s="32">
        <f t="shared" si="44"/>
        <v>102143.92</v>
      </c>
      <c r="FJ62" s="32">
        <f t="shared" si="44"/>
        <v>0</v>
      </c>
      <c r="FK62" s="32">
        <f t="shared" si="44"/>
        <v>0</v>
      </c>
      <c r="FL62" s="32">
        <f t="shared" si="44"/>
        <v>0</v>
      </c>
      <c r="FM62" s="32">
        <f t="shared" si="44"/>
        <v>202143.91999999998</v>
      </c>
      <c r="FN62" s="32">
        <f t="shared" si="44"/>
        <v>0</v>
      </c>
      <c r="FO62" s="32">
        <f t="shared" si="44"/>
        <v>302096.31</v>
      </c>
      <c r="FP62" s="32">
        <f t="shared" si="44"/>
        <v>616000</v>
      </c>
      <c r="FQ62" s="32">
        <f t="shared" si="44"/>
        <v>0</v>
      </c>
      <c r="FR62" s="32">
        <f t="shared" si="44"/>
        <v>0</v>
      </c>
      <c r="FS62" s="32">
        <v>0</v>
      </c>
      <c r="FV62" s="4"/>
      <c r="FW62" s="4"/>
      <c r="FX62" s="4"/>
    </row>
    <row r="63" spans="1:180" x14ac:dyDescent="0.25">
      <c r="A63" s="69" t="s">
        <v>131</v>
      </c>
      <c r="B63" s="70" t="s">
        <v>199</v>
      </c>
      <c r="C63" s="71">
        <f t="shared" ref="C63:BM63" si="45">C64+C65+C66</f>
        <v>616000</v>
      </c>
      <c r="D63" s="71">
        <f t="shared" si="45"/>
        <v>0</v>
      </c>
      <c r="E63" s="71">
        <f t="shared" si="45"/>
        <v>9000</v>
      </c>
      <c r="F63" s="71">
        <f t="shared" si="45"/>
        <v>9000</v>
      </c>
      <c r="G63" s="71">
        <f t="shared" si="45"/>
        <v>0</v>
      </c>
      <c r="H63" s="71">
        <f t="shared" si="45"/>
        <v>0</v>
      </c>
      <c r="I63" s="71">
        <f t="shared" si="45"/>
        <v>0</v>
      </c>
      <c r="J63" s="71">
        <f t="shared" si="45"/>
        <v>0</v>
      </c>
      <c r="K63" s="71">
        <f t="shared" si="45"/>
        <v>0</v>
      </c>
      <c r="L63" s="71">
        <f t="shared" si="45"/>
        <v>0</v>
      </c>
      <c r="M63" s="71">
        <f t="shared" si="45"/>
        <v>0</v>
      </c>
      <c r="N63" s="71">
        <f t="shared" si="45"/>
        <v>0</v>
      </c>
      <c r="O63" s="71">
        <f t="shared" si="45"/>
        <v>9000</v>
      </c>
      <c r="P63" s="71">
        <f t="shared" si="45"/>
        <v>0</v>
      </c>
      <c r="Q63" s="71">
        <f t="shared" si="45"/>
        <v>16000</v>
      </c>
      <c r="R63" s="71">
        <f t="shared" si="45"/>
        <v>25000</v>
      </c>
      <c r="S63" s="71">
        <f t="shared" si="45"/>
        <v>0</v>
      </c>
      <c r="T63" s="71">
        <f t="shared" si="45"/>
        <v>0</v>
      </c>
      <c r="U63" s="71">
        <f t="shared" si="45"/>
        <v>0</v>
      </c>
      <c r="V63" s="71">
        <f t="shared" si="45"/>
        <v>0</v>
      </c>
      <c r="W63" s="71">
        <f t="shared" si="45"/>
        <v>0</v>
      </c>
      <c r="X63" s="71">
        <f t="shared" si="45"/>
        <v>0</v>
      </c>
      <c r="Y63" s="71">
        <f t="shared" si="45"/>
        <v>0</v>
      </c>
      <c r="Z63" s="71">
        <f t="shared" si="45"/>
        <v>0</v>
      </c>
      <c r="AA63" s="71">
        <f t="shared" si="45"/>
        <v>0</v>
      </c>
      <c r="AB63" s="71">
        <f t="shared" si="45"/>
        <v>0</v>
      </c>
      <c r="AC63" s="71">
        <f t="shared" si="45"/>
        <v>25000</v>
      </c>
      <c r="AD63" s="71">
        <f t="shared" si="45"/>
        <v>0</v>
      </c>
      <c r="AE63" s="71">
        <f t="shared" si="45"/>
        <v>1434.2000000000007</v>
      </c>
      <c r="AF63" s="71">
        <f t="shared" si="45"/>
        <v>0</v>
      </c>
      <c r="AG63" s="71">
        <f t="shared" si="45"/>
        <v>0</v>
      </c>
      <c r="AH63" s="71">
        <f t="shared" si="45"/>
        <v>23565.8</v>
      </c>
      <c r="AI63" s="71">
        <f t="shared" si="45"/>
        <v>0</v>
      </c>
      <c r="AJ63" s="71">
        <f t="shared" si="45"/>
        <v>0</v>
      </c>
      <c r="AK63" s="71">
        <f t="shared" si="45"/>
        <v>23565.8</v>
      </c>
      <c r="AL63" s="71">
        <f t="shared" si="45"/>
        <v>0</v>
      </c>
      <c r="AM63" s="71">
        <f t="shared" si="45"/>
        <v>150000</v>
      </c>
      <c r="AN63" s="71">
        <f t="shared" si="45"/>
        <v>0</v>
      </c>
      <c r="AO63" s="71">
        <f t="shared" si="45"/>
        <v>0</v>
      </c>
      <c r="AP63" s="71">
        <f t="shared" si="45"/>
        <v>1434.2000000000007</v>
      </c>
      <c r="AQ63" s="71">
        <f t="shared" si="45"/>
        <v>0</v>
      </c>
      <c r="AR63" s="71">
        <f t="shared" si="45"/>
        <v>0</v>
      </c>
      <c r="AS63" s="71">
        <f t="shared" si="45"/>
        <v>151434.20000000001</v>
      </c>
      <c r="AT63" s="71">
        <f t="shared" si="45"/>
        <v>0</v>
      </c>
      <c r="AU63" s="71">
        <f t="shared" si="45"/>
        <v>0</v>
      </c>
      <c r="AV63" s="71">
        <f t="shared" si="45"/>
        <v>0</v>
      </c>
      <c r="AW63" s="71">
        <f t="shared" si="45"/>
        <v>0</v>
      </c>
      <c r="AX63" s="71">
        <f t="shared" si="45"/>
        <v>61000</v>
      </c>
      <c r="AY63" s="71">
        <f t="shared" si="45"/>
        <v>0</v>
      </c>
      <c r="AZ63" s="71">
        <f t="shared" si="45"/>
        <v>0</v>
      </c>
      <c r="BA63" s="71">
        <f t="shared" si="45"/>
        <v>0</v>
      </c>
      <c r="BB63" s="71">
        <f t="shared" si="45"/>
        <v>151434.20000000001</v>
      </c>
      <c r="BC63" s="71">
        <f t="shared" si="45"/>
        <v>0</v>
      </c>
      <c r="BD63" s="71">
        <f t="shared" si="45"/>
        <v>0</v>
      </c>
      <c r="BE63" s="71">
        <f t="shared" si="45"/>
        <v>0</v>
      </c>
      <c r="BF63" s="71">
        <f t="shared" si="45"/>
        <v>62505.620000000024</v>
      </c>
      <c r="BG63" s="71">
        <f t="shared" si="45"/>
        <v>0</v>
      </c>
      <c r="BH63" s="71">
        <f t="shared" si="45"/>
        <v>149928.57999999999</v>
      </c>
      <c r="BI63" s="71">
        <f t="shared" si="45"/>
        <v>0</v>
      </c>
      <c r="BJ63" s="71">
        <f t="shared" si="45"/>
        <v>0</v>
      </c>
      <c r="BK63" s="71">
        <f t="shared" si="45"/>
        <v>0</v>
      </c>
      <c r="BL63" s="71">
        <f t="shared" si="45"/>
        <v>0</v>
      </c>
      <c r="BM63" s="71">
        <f t="shared" si="45"/>
        <v>0</v>
      </c>
      <c r="BN63" s="71">
        <f t="shared" ref="BN63:DY63" si="46">BN64+BN65+BN66</f>
        <v>0</v>
      </c>
      <c r="BO63" s="71">
        <f t="shared" si="46"/>
        <v>0</v>
      </c>
      <c r="BP63" s="71">
        <f t="shared" si="46"/>
        <v>0</v>
      </c>
      <c r="BQ63" s="71">
        <f t="shared" si="46"/>
        <v>0</v>
      </c>
      <c r="BR63" s="71">
        <f t="shared" si="46"/>
        <v>62505.620000000024</v>
      </c>
      <c r="BS63" s="71">
        <f t="shared" si="46"/>
        <v>0</v>
      </c>
      <c r="BT63" s="71">
        <f t="shared" si="46"/>
        <v>0</v>
      </c>
      <c r="BU63" s="71">
        <f t="shared" si="46"/>
        <v>0</v>
      </c>
      <c r="BV63" s="71">
        <f t="shared" si="46"/>
        <v>630.33000000000004</v>
      </c>
      <c r="BW63" s="71">
        <f t="shared" si="46"/>
        <v>0</v>
      </c>
      <c r="BX63" s="71">
        <f t="shared" si="46"/>
        <v>0</v>
      </c>
      <c r="BY63" s="71">
        <f t="shared" si="46"/>
        <v>61875.290000000023</v>
      </c>
      <c r="BZ63" s="71">
        <f t="shared" si="46"/>
        <v>0</v>
      </c>
      <c r="CA63" s="71">
        <f t="shared" si="46"/>
        <v>211803.87</v>
      </c>
      <c r="CB63" s="71">
        <f t="shared" si="46"/>
        <v>0</v>
      </c>
      <c r="CC63" s="71">
        <f t="shared" si="46"/>
        <v>235369.66999999998</v>
      </c>
      <c r="CD63" s="71">
        <f t="shared" si="46"/>
        <v>0</v>
      </c>
      <c r="CE63" s="71">
        <f t="shared" si="46"/>
        <v>80000</v>
      </c>
      <c r="CF63" s="71">
        <f t="shared" si="46"/>
        <v>0</v>
      </c>
      <c r="CG63" s="71">
        <f t="shared" si="46"/>
        <v>630.33000000002357</v>
      </c>
      <c r="CH63" s="71">
        <f t="shared" si="46"/>
        <v>0</v>
      </c>
      <c r="CI63" s="71">
        <f t="shared" si="46"/>
        <v>0</v>
      </c>
      <c r="CJ63" s="71">
        <f t="shared" si="46"/>
        <v>0</v>
      </c>
      <c r="CK63" s="71">
        <f t="shared" si="46"/>
        <v>80630.330000000016</v>
      </c>
      <c r="CL63" s="71">
        <f t="shared" si="46"/>
        <v>0</v>
      </c>
      <c r="CM63" s="71">
        <f t="shared" si="46"/>
        <v>0</v>
      </c>
      <c r="CN63" s="71">
        <f t="shared" si="46"/>
        <v>0</v>
      </c>
      <c r="CO63" s="71">
        <f t="shared" si="46"/>
        <v>0</v>
      </c>
      <c r="CP63" s="71">
        <f t="shared" si="46"/>
        <v>0</v>
      </c>
      <c r="CQ63" s="71">
        <f t="shared" si="46"/>
        <v>0</v>
      </c>
      <c r="CR63" s="71">
        <f t="shared" si="46"/>
        <v>0</v>
      </c>
      <c r="CS63" s="71">
        <f t="shared" si="46"/>
        <v>0</v>
      </c>
      <c r="CT63" s="71">
        <f t="shared" si="46"/>
        <v>0</v>
      </c>
      <c r="CU63" s="71">
        <f t="shared" si="46"/>
        <v>0</v>
      </c>
      <c r="CV63" s="71">
        <f t="shared" si="46"/>
        <v>0</v>
      </c>
      <c r="CW63" s="71">
        <f t="shared" si="46"/>
        <v>0</v>
      </c>
      <c r="CX63" s="71">
        <f t="shared" si="46"/>
        <v>0</v>
      </c>
      <c r="CY63" s="71">
        <f t="shared" si="46"/>
        <v>0</v>
      </c>
      <c r="CZ63" s="71">
        <f t="shared" si="46"/>
        <v>80630.330000000016</v>
      </c>
      <c r="DA63" s="71">
        <f t="shared" si="46"/>
        <v>0</v>
      </c>
      <c r="DB63" s="71">
        <f t="shared" si="46"/>
        <v>0</v>
      </c>
      <c r="DC63" s="71">
        <f t="shared" si="46"/>
        <v>2096.31</v>
      </c>
      <c r="DD63" s="71">
        <f t="shared" si="46"/>
        <v>0</v>
      </c>
      <c r="DE63" s="71">
        <f t="shared" si="46"/>
        <v>78534.020000000019</v>
      </c>
      <c r="DF63" s="71">
        <f t="shared" si="46"/>
        <v>0</v>
      </c>
      <c r="DG63" s="71">
        <f t="shared" si="46"/>
        <v>0</v>
      </c>
      <c r="DH63" s="71">
        <f t="shared" si="46"/>
        <v>0</v>
      </c>
      <c r="DI63" s="71">
        <f t="shared" si="46"/>
        <v>0</v>
      </c>
      <c r="DJ63" s="71">
        <f t="shared" si="46"/>
        <v>0</v>
      </c>
      <c r="DK63" s="71">
        <f t="shared" si="46"/>
        <v>0</v>
      </c>
      <c r="DL63" s="71">
        <f t="shared" si="46"/>
        <v>0</v>
      </c>
      <c r="DM63" s="71">
        <f t="shared" si="46"/>
        <v>0</v>
      </c>
      <c r="DN63" s="71">
        <f t="shared" si="46"/>
        <v>2096.31</v>
      </c>
      <c r="DO63" s="71">
        <f t="shared" si="46"/>
        <v>0</v>
      </c>
      <c r="DP63" s="71">
        <f t="shared" si="46"/>
        <v>0</v>
      </c>
      <c r="DQ63" s="71">
        <f t="shared" si="46"/>
        <v>0</v>
      </c>
      <c r="DR63" s="71">
        <f t="shared" si="46"/>
        <v>0</v>
      </c>
      <c r="DS63" s="71">
        <f t="shared" si="46"/>
        <v>2096.31</v>
      </c>
      <c r="DT63" s="71">
        <f t="shared" si="46"/>
        <v>0</v>
      </c>
      <c r="DU63" s="71">
        <f t="shared" si="46"/>
        <v>0</v>
      </c>
      <c r="DV63" s="71">
        <f t="shared" si="46"/>
        <v>78534.020000000019</v>
      </c>
      <c r="DW63" s="71">
        <f t="shared" si="46"/>
        <v>313903.69</v>
      </c>
      <c r="DX63" s="71">
        <f t="shared" si="46"/>
        <v>100000</v>
      </c>
      <c r="DY63" s="71">
        <f t="shared" si="46"/>
        <v>0</v>
      </c>
      <c r="DZ63" s="71">
        <f t="shared" ref="DZ63:FR63" si="47">DZ64+DZ65+DZ66</f>
        <v>0</v>
      </c>
      <c r="EA63" s="71">
        <f t="shared" si="47"/>
        <v>0</v>
      </c>
      <c r="EB63" s="71">
        <f t="shared" si="47"/>
        <v>2096.31</v>
      </c>
      <c r="EC63" s="71">
        <f t="shared" si="47"/>
        <v>0</v>
      </c>
      <c r="ED63" s="71">
        <f t="shared" si="47"/>
        <v>0</v>
      </c>
      <c r="EE63" s="71">
        <f t="shared" si="47"/>
        <v>2143.9199999999983</v>
      </c>
      <c r="EF63" s="71">
        <f t="shared" si="47"/>
        <v>0</v>
      </c>
      <c r="EG63" s="71">
        <f t="shared" si="47"/>
        <v>0</v>
      </c>
      <c r="EH63" s="71">
        <f t="shared" si="47"/>
        <v>99952.39</v>
      </c>
      <c r="EI63" s="71">
        <f t="shared" si="47"/>
        <v>0</v>
      </c>
      <c r="EJ63" s="71">
        <f t="shared" si="47"/>
        <v>0</v>
      </c>
      <c r="EK63" s="71">
        <f t="shared" si="47"/>
        <v>100000</v>
      </c>
      <c r="EL63" s="71">
        <f t="shared" si="47"/>
        <v>0</v>
      </c>
      <c r="EM63" s="71">
        <f t="shared" si="47"/>
        <v>0</v>
      </c>
      <c r="EN63" s="71">
        <f t="shared" si="47"/>
        <v>0</v>
      </c>
      <c r="EO63" s="71">
        <f t="shared" si="47"/>
        <v>0</v>
      </c>
      <c r="EP63" s="71">
        <f t="shared" si="47"/>
        <v>0</v>
      </c>
      <c r="EQ63" s="71">
        <f t="shared" si="47"/>
        <v>0</v>
      </c>
      <c r="ER63" s="71">
        <f t="shared" si="47"/>
        <v>2143.9199999999983</v>
      </c>
      <c r="ES63" s="71">
        <f t="shared" si="47"/>
        <v>0</v>
      </c>
      <c r="ET63" s="71">
        <f t="shared" si="47"/>
        <v>0</v>
      </c>
      <c r="EU63" s="71">
        <f t="shared" si="47"/>
        <v>0</v>
      </c>
      <c r="EV63" s="71">
        <f t="shared" si="47"/>
        <v>0</v>
      </c>
      <c r="EW63" s="71">
        <f t="shared" si="47"/>
        <v>102143.92</v>
      </c>
      <c r="EX63" s="71">
        <f t="shared" si="47"/>
        <v>0</v>
      </c>
      <c r="EY63" s="71">
        <f t="shared" si="47"/>
        <v>0</v>
      </c>
      <c r="EZ63" s="71">
        <f t="shared" si="47"/>
        <v>0</v>
      </c>
      <c r="FA63" s="71">
        <f t="shared" si="47"/>
        <v>0</v>
      </c>
      <c r="FB63" s="71">
        <f t="shared" si="47"/>
        <v>100000</v>
      </c>
      <c r="FC63" s="71">
        <f t="shared" si="47"/>
        <v>0</v>
      </c>
      <c r="FD63" s="71">
        <f t="shared" si="47"/>
        <v>0</v>
      </c>
      <c r="FE63" s="71">
        <f t="shared" si="47"/>
        <v>0</v>
      </c>
      <c r="FF63" s="71">
        <f t="shared" si="47"/>
        <v>0</v>
      </c>
      <c r="FG63" s="71">
        <f t="shared" si="47"/>
        <v>0</v>
      </c>
      <c r="FH63" s="71">
        <f t="shared" si="47"/>
        <v>0</v>
      </c>
      <c r="FI63" s="71">
        <f t="shared" si="47"/>
        <v>102143.92</v>
      </c>
      <c r="FJ63" s="71">
        <f t="shared" si="47"/>
        <v>0</v>
      </c>
      <c r="FK63" s="71">
        <f t="shared" si="47"/>
        <v>0</v>
      </c>
      <c r="FL63" s="71">
        <f t="shared" si="47"/>
        <v>0</v>
      </c>
      <c r="FM63" s="71">
        <f t="shared" si="47"/>
        <v>202143.91999999998</v>
      </c>
      <c r="FN63" s="71">
        <f t="shared" si="47"/>
        <v>0</v>
      </c>
      <c r="FO63" s="71">
        <f t="shared" si="47"/>
        <v>302096.31</v>
      </c>
      <c r="FP63" s="71">
        <f t="shared" si="47"/>
        <v>616000</v>
      </c>
      <c r="FQ63" s="71">
        <f t="shared" si="47"/>
        <v>0</v>
      </c>
      <c r="FR63" s="71">
        <f t="shared" si="47"/>
        <v>0</v>
      </c>
      <c r="FS63" s="71">
        <v>0</v>
      </c>
      <c r="FV63" s="4"/>
      <c r="FW63" s="4"/>
      <c r="FX63" s="4"/>
    </row>
    <row r="64" spans="1:180" ht="22.5" x14ac:dyDescent="0.25">
      <c r="A64" s="43"/>
      <c r="B64" s="34" t="s">
        <v>200</v>
      </c>
      <c r="C64" s="35">
        <v>616000</v>
      </c>
      <c r="D64" s="35"/>
      <c r="E64" s="35">
        <v>9000</v>
      </c>
      <c r="F64" s="35">
        <v>9000</v>
      </c>
      <c r="G64" s="35"/>
      <c r="H64" s="35"/>
      <c r="I64" s="35">
        <v>0</v>
      </c>
      <c r="J64" s="35"/>
      <c r="K64" s="35"/>
      <c r="L64" s="35"/>
      <c r="M64" s="35"/>
      <c r="N64" s="35"/>
      <c r="O64" s="35">
        <v>9000</v>
      </c>
      <c r="P64" s="35"/>
      <c r="Q64" s="35">
        <v>16000</v>
      </c>
      <c r="R64" s="35">
        <v>25000</v>
      </c>
      <c r="S64" s="35"/>
      <c r="T64" s="35"/>
      <c r="U64" s="35"/>
      <c r="V64" s="35"/>
      <c r="W64" s="35">
        <v>0</v>
      </c>
      <c r="X64" s="35"/>
      <c r="Y64" s="35"/>
      <c r="Z64" s="35"/>
      <c r="AA64" s="35"/>
      <c r="AB64" s="35"/>
      <c r="AC64" s="35">
        <v>25000</v>
      </c>
      <c r="AD64" s="35"/>
      <c r="AE64" s="35">
        <v>1434.2000000000007</v>
      </c>
      <c r="AF64" s="35"/>
      <c r="AG64" s="35"/>
      <c r="AH64" s="35">
        <v>23565.8</v>
      </c>
      <c r="AI64" s="35"/>
      <c r="AJ64" s="35"/>
      <c r="AK64" s="35">
        <v>23565.8</v>
      </c>
      <c r="AL64" s="35">
        <v>0</v>
      </c>
      <c r="AM64" s="35">
        <v>150000</v>
      </c>
      <c r="AN64" s="35"/>
      <c r="AO64" s="35"/>
      <c r="AP64" s="35">
        <v>1434.2000000000007</v>
      </c>
      <c r="AQ64" s="35"/>
      <c r="AR64" s="35"/>
      <c r="AS64" s="35">
        <v>151434.20000000001</v>
      </c>
      <c r="AT64" s="35"/>
      <c r="AU64" s="35"/>
      <c r="AV64" s="35">
        <v>0</v>
      </c>
      <c r="AW64" s="35"/>
      <c r="AX64" s="35">
        <v>61000</v>
      </c>
      <c r="AY64" s="35"/>
      <c r="AZ64" s="35"/>
      <c r="BA64" s="35"/>
      <c r="BB64" s="35">
        <v>151434.20000000001</v>
      </c>
      <c r="BC64" s="35"/>
      <c r="BD64" s="35"/>
      <c r="BE64" s="35"/>
      <c r="BF64" s="35">
        <v>62505.620000000024</v>
      </c>
      <c r="BG64" s="35"/>
      <c r="BH64" s="35">
        <v>149928.57999999999</v>
      </c>
      <c r="BI64" s="35"/>
      <c r="BJ64" s="35"/>
      <c r="BK64" s="35"/>
      <c r="BL64" s="35"/>
      <c r="BM64" s="35"/>
      <c r="BN64" s="35"/>
      <c r="BO64" s="35"/>
      <c r="BP64" s="35"/>
      <c r="BQ64" s="35"/>
      <c r="BR64" s="35">
        <v>62505.620000000024</v>
      </c>
      <c r="BS64" s="35"/>
      <c r="BT64" s="35"/>
      <c r="BU64" s="35"/>
      <c r="BV64" s="35">
        <v>630.33000000000004</v>
      </c>
      <c r="BW64" s="35"/>
      <c r="BX64" s="35"/>
      <c r="BY64" s="35">
        <v>61875.290000000023</v>
      </c>
      <c r="BZ64" s="35"/>
      <c r="CA64" s="35">
        <v>211803.87</v>
      </c>
      <c r="CB64" s="35">
        <v>0</v>
      </c>
      <c r="CC64" s="35">
        <v>235369.66999999998</v>
      </c>
      <c r="CD64" s="35">
        <v>0</v>
      </c>
      <c r="CE64" s="35">
        <v>80000</v>
      </c>
      <c r="CF64" s="35"/>
      <c r="CG64" s="35">
        <v>630.33000000002357</v>
      </c>
      <c r="CH64" s="35"/>
      <c r="CI64" s="35"/>
      <c r="CJ64" s="35"/>
      <c r="CK64" s="35">
        <v>80630.330000000016</v>
      </c>
      <c r="CL64" s="35"/>
      <c r="CM64" s="35"/>
      <c r="CN64" s="35"/>
      <c r="CO64" s="35">
        <v>0</v>
      </c>
      <c r="CP64" s="35"/>
      <c r="CQ64" s="35">
        <v>0</v>
      </c>
      <c r="CR64" s="35"/>
      <c r="CS64" s="35"/>
      <c r="CT64" s="35"/>
      <c r="CU64" s="35"/>
      <c r="CV64" s="35"/>
      <c r="CW64" s="35"/>
      <c r="CX64" s="35"/>
      <c r="CY64" s="35"/>
      <c r="CZ64" s="35">
        <v>80630.330000000016</v>
      </c>
      <c r="DA64" s="35"/>
      <c r="DB64" s="35"/>
      <c r="DC64" s="35">
        <v>2096.31</v>
      </c>
      <c r="DD64" s="35"/>
      <c r="DE64" s="35">
        <v>78534.020000000019</v>
      </c>
      <c r="DF64" s="35"/>
      <c r="DG64" s="35">
        <v>0</v>
      </c>
      <c r="DH64" s="35"/>
      <c r="DI64" s="35"/>
      <c r="DJ64" s="35"/>
      <c r="DK64" s="35"/>
      <c r="DL64" s="35"/>
      <c r="DM64" s="35"/>
      <c r="DN64" s="35">
        <v>2096.31</v>
      </c>
      <c r="DO64" s="35"/>
      <c r="DP64" s="35"/>
      <c r="DQ64" s="35"/>
      <c r="DR64" s="35"/>
      <c r="DS64" s="35">
        <v>2096.31</v>
      </c>
      <c r="DT64" s="35">
        <v>0</v>
      </c>
      <c r="DU64" s="35"/>
      <c r="DV64" s="35">
        <v>78534.020000000019</v>
      </c>
      <c r="DW64" s="35">
        <v>313903.69</v>
      </c>
      <c r="DX64" s="35">
        <v>100000</v>
      </c>
      <c r="DY64" s="35"/>
      <c r="DZ64" s="35"/>
      <c r="EA64" s="35"/>
      <c r="EB64" s="35">
        <v>2096.31</v>
      </c>
      <c r="EC64" s="35"/>
      <c r="ED64" s="35"/>
      <c r="EE64" s="35">
        <v>2143.9199999999983</v>
      </c>
      <c r="EF64" s="35"/>
      <c r="EG64" s="35"/>
      <c r="EH64" s="35">
        <v>99952.39</v>
      </c>
      <c r="EI64" s="35"/>
      <c r="EJ64" s="35"/>
      <c r="EK64" s="35">
        <v>100000</v>
      </c>
      <c r="EL64" s="35"/>
      <c r="EM64" s="35"/>
      <c r="EN64" s="35"/>
      <c r="EO64" s="35"/>
      <c r="EP64" s="35"/>
      <c r="EQ64" s="35"/>
      <c r="ER64" s="35">
        <v>2143.9199999999983</v>
      </c>
      <c r="ES64" s="35"/>
      <c r="ET64" s="35"/>
      <c r="EU64" s="35"/>
      <c r="EV64" s="35"/>
      <c r="EW64" s="35">
        <v>102143.92</v>
      </c>
      <c r="EX64" s="35"/>
      <c r="EY64" s="35">
        <v>0</v>
      </c>
      <c r="EZ64" s="35"/>
      <c r="FA64" s="35"/>
      <c r="FB64" s="35">
        <v>100000</v>
      </c>
      <c r="FC64" s="35"/>
      <c r="FD64" s="35"/>
      <c r="FE64" s="35"/>
      <c r="FF64" s="35"/>
      <c r="FG64" s="35"/>
      <c r="FH64" s="35"/>
      <c r="FI64" s="35">
        <v>102143.92</v>
      </c>
      <c r="FJ64" s="35"/>
      <c r="FK64" s="35"/>
      <c r="FL64" s="35"/>
      <c r="FM64" s="35">
        <v>202143.91999999998</v>
      </c>
      <c r="FN64" s="35"/>
      <c r="FO64" s="35">
        <v>302096.31</v>
      </c>
      <c r="FP64" s="35">
        <v>616000</v>
      </c>
      <c r="FQ64" s="35">
        <v>0</v>
      </c>
      <c r="FR64" s="35">
        <v>0</v>
      </c>
      <c r="FS64" s="35">
        <v>0</v>
      </c>
      <c r="FV64" s="4"/>
      <c r="FW64" s="4"/>
      <c r="FX64" s="4"/>
    </row>
    <row r="65" spans="1:180" ht="22.5" x14ac:dyDescent="0.25">
      <c r="A65" s="43"/>
      <c r="B65" s="34" t="s">
        <v>201</v>
      </c>
      <c r="C65" s="35">
        <v>0</v>
      </c>
      <c r="D65" s="35"/>
      <c r="E65" s="35"/>
      <c r="F65" s="35"/>
      <c r="G65" s="35"/>
      <c r="H65" s="35"/>
      <c r="I65" s="35">
        <v>0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>
        <v>0</v>
      </c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>
        <v>0</v>
      </c>
      <c r="AI65" s="35"/>
      <c r="AJ65" s="35"/>
      <c r="AK65" s="35">
        <v>0</v>
      </c>
      <c r="AL65" s="35">
        <v>0</v>
      </c>
      <c r="AM65" s="35"/>
      <c r="AN65" s="35"/>
      <c r="AO65" s="35"/>
      <c r="AP65" s="35"/>
      <c r="AQ65" s="35"/>
      <c r="AR65" s="35"/>
      <c r="AS65" s="35">
        <v>0</v>
      </c>
      <c r="AT65" s="35"/>
      <c r="AU65" s="35"/>
      <c r="AV65" s="35">
        <v>0</v>
      </c>
      <c r="AW65" s="35"/>
      <c r="AX65" s="35"/>
      <c r="AY65" s="35"/>
      <c r="AZ65" s="35"/>
      <c r="BA65" s="35"/>
      <c r="BB65" s="35">
        <v>0</v>
      </c>
      <c r="BC65" s="35"/>
      <c r="BD65" s="35"/>
      <c r="BE65" s="35"/>
      <c r="BF65" s="35">
        <v>0</v>
      </c>
      <c r="BG65" s="35"/>
      <c r="BH65" s="35">
        <v>0</v>
      </c>
      <c r="BI65" s="35"/>
      <c r="BJ65" s="35"/>
      <c r="BK65" s="35"/>
      <c r="BL65" s="35"/>
      <c r="BM65" s="35"/>
      <c r="BN65" s="35"/>
      <c r="BO65" s="35"/>
      <c r="BP65" s="35"/>
      <c r="BQ65" s="35"/>
      <c r="BR65" s="35">
        <v>0</v>
      </c>
      <c r="BS65" s="35"/>
      <c r="BT65" s="35"/>
      <c r="BU65" s="35"/>
      <c r="BV65" s="35"/>
      <c r="BW65" s="35"/>
      <c r="BX65" s="35"/>
      <c r="BY65" s="35">
        <v>0</v>
      </c>
      <c r="BZ65" s="35"/>
      <c r="CA65" s="35">
        <v>0</v>
      </c>
      <c r="CB65" s="35">
        <v>0</v>
      </c>
      <c r="CC65" s="35">
        <v>0</v>
      </c>
      <c r="CD65" s="35">
        <v>0</v>
      </c>
      <c r="CE65" s="35">
        <v>0</v>
      </c>
      <c r="CF65" s="35"/>
      <c r="CG65" s="35"/>
      <c r="CH65" s="35"/>
      <c r="CI65" s="35"/>
      <c r="CJ65" s="35"/>
      <c r="CK65" s="35"/>
      <c r="CL65" s="35"/>
      <c r="CM65" s="35"/>
      <c r="CN65" s="35"/>
      <c r="CO65" s="35">
        <v>0</v>
      </c>
      <c r="CP65" s="35"/>
      <c r="CQ65" s="35">
        <v>0</v>
      </c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>
        <v>0</v>
      </c>
      <c r="DF65" s="35"/>
      <c r="DG65" s="35">
        <v>0</v>
      </c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>
        <v>0</v>
      </c>
      <c r="DU65" s="35"/>
      <c r="DV65" s="35">
        <v>0</v>
      </c>
      <c r="DW65" s="35">
        <v>0</v>
      </c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>
        <v>0</v>
      </c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>
        <v>0</v>
      </c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>
        <v>0</v>
      </c>
      <c r="FN65" s="35"/>
      <c r="FO65" s="35">
        <v>0</v>
      </c>
      <c r="FP65" s="35">
        <v>0</v>
      </c>
      <c r="FQ65" s="35">
        <v>0</v>
      </c>
      <c r="FR65" s="35">
        <v>0</v>
      </c>
      <c r="FS65" s="35">
        <v>0</v>
      </c>
      <c r="FV65" s="4"/>
      <c r="FW65" s="4"/>
      <c r="FX65" s="4"/>
    </row>
    <row r="66" spans="1:180" s="63" customFormat="1" ht="22.5" x14ac:dyDescent="0.25">
      <c r="A66" s="33"/>
      <c r="B66" s="34" t="s">
        <v>202</v>
      </c>
      <c r="C66" s="35">
        <v>0</v>
      </c>
      <c r="D66" s="35"/>
      <c r="E66" s="35"/>
      <c r="F66" s="35"/>
      <c r="G66" s="35"/>
      <c r="H66" s="35"/>
      <c r="I66" s="35">
        <v>0</v>
      </c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>
        <v>0</v>
      </c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>
        <v>0</v>
      </c>
      <c r="AI66" s="35"/>
      <c r="AJ66" s="35"/>
      <c r="AK66" s="35">
        <v>0</v>
      </c>
      <c r="AL66" s="35">
        <v>0</v>
      </c>
      <c r="AM66" s="35"/>
      <c r="AN66" s="35"/>
      <c r="AO66" s="35"/>
      <c r="AP66" s="35"/>
      <c r="AQ66" s="35"/>
      <c r="AR66" s="35"/>
      <c r="AS66" s="35">
        <v>0</v>
      </c>
      <c r="AT66" s="35"/>
      <c r="AU66" s="35"/>
      <c r="AV66" s="35">
        <v>0</v>
      </c>
      <c r="AW66" s="35"/>
      <c r="AX66" s="35"/>
      <c r="AY66" s="35"/>
      <c r="AZ66" s="35"/>
      <c r="BA66" s="35"/>
      <c r="BB66" s="35">
        <v>0</v>
      </c>
      <c r="BC66" s="35"/>
      <c r="BD66" s="35"/>
      <c r="BE66" s="35"/>
      <c r="BF66" s="35">
        <v>0</v>
      </c>
      <c r="BG66" s="35"/>
      <c r="BH66" s="35">
        <v>0</v>
      </c>
      <c r="BI66" s="35"/>
      <c r="BJ66" s="35"/>
      <c r="BK66" s="35"/>
      <c r="BL66" s="35"/>
      <c r="BM66" s="35"/>
      <c r="BN66" s="35"/>
      <c r="BO66" s="35"/>
      <c r="BP66" s="35"/>
      <c r="BQ66" s="35"/>
      <c r="BR66" s="35">
        <v>0</v>
      </c>
      <c r="BS66" s="35"/>
      <c r="BT66" s="35"/>
      <c r="BU66" s="35"/>
      <c r="BV66" s="35"/>
      <c r="BW66" s="35"/>
      <c r="BX66" s="35"/>
      <c r="BY66" s="35">
        <v>0</v>
      </c>
      <c r="BZ66" s="35"/>
      <c r="CA66" s="35">
        <v>0</v>
      </c>
      <c r="CB66" s="35">
        <v>0</v>
      </c>
      <c r="CC66" s="35">
        <v>0</v>
      </c>
      <c r="CD66" s="35">
        <v>0</v>
      </c>
      <c r="CE66" s="35">
        <v>0</v>
      </c>
      <c r="CF66" s="35"/>
      <c r="CG66" s="35"/>
      <c r="CH66" s="35"/>
      <c r="CI66" s="35"/>
      <c r="CJ66" s="35"/>
      <c r="CK66" s="35"/>
      <c r="CL66" s="35"/>
      <c r="CM66" s="35"/>
      <c r="CN66" s="35"/>
      <c r="CO66" s="35">
        <v>0</v>
      </c>
      <c r="CP66" s="35"/>
      <c r="CQ66" s="35">
        <v>0</v>
      </c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>
        <v>0</v>
      </c>
      <c r="DF66" s="35"/>
      <c r="DG66" s="35">
        <v>0</v>
      </c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>
        <v>0</v>
      </c>
      <c r="DU66" s="35"/>
      <c r="DV66" s="35">
        <v>0</v>
      </c>
      <c r="DW66" s="35">
        <v>0</v>
      </c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>
        <v>0</v>
      </c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>
        <v>0</v>
      </c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>
        <v>0</v>
      </c>
      <c r="FN66" s="35"/>
      <c r="FO66" s="35">
        <v>0</v>
      </c>
      <c r="FP66" s="35">
        <v>0</v>
      </c>
      <c r="FQ66" s="35">
        <v>0</v>
      </c>
      <c r="FR66" s="35">
        <v>0</v>
      </c>
      <c r="FS66" s="35">
        <v>0</v>
      </c>
      <c r="FV66" s="64"/>
      <c r="FW66" s="64"/>
      <c r="FX66" s="64"/>
    </row>
    <row r="67" spans="1:180" ht="22.5" x14ac:dyDescent="0.25">
      <c r="A67" s="43" t="s">
        <v>136</v>
      </c>
      <c r="B67" s="34" t="s">
        <v>203</v>
      </c>
      <c r="C67" s="35">
        <v>0</v>
      </c>
      <c r="D67" s="35"/>
      <c r="E67" s="35"/>
      <c r="F67" s="35"/>
      <c r="G67" s="35"/>
      <c r="H67" s="35"/>
      <c r="I67" s="35">
        <v>0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>
        <v>0</v>
      </c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>
        <v>0</v>
      </c>
      <c r="AI67" s="35"/>
      <c r="AJ67" s="35"/>
      <c r="AK67" s="35">
        <v>0</v>
      </c>
      <c r="AL67" s="35">
        <v>0</v>
      </c>
      <c r="AM67" s="35"/>
      <c r="AN67" s="35"/>
      <c r="AO67" s="35"/>
      <c r="AP67" s="35"/>
      <c r="AQ67" s="35"/>
      <c r="AR67" s="35"/>
      <c r="AS67" s="35">
        <v>0</v>
      </c>
      <c r="AT67" s="35"/>
      <c r="AU67" s="35"/>
      <c r="AV67" s="35">
        <v>0</v>
      </c>
      <c r="AW67" s="35"/>
      <c r="AX67" s="35"/>
      <c r="AY67" s="35"/>
      <c r="AZ67" s="35"/>
      <c r="BA67" s="35"/>
      <c r="BB67" s="35">
        <v>0</v>
      </c>
      <c r="BC67" s="35"/>
      <c r="BD67" s="35"/>
      <c r="BE67" s="35"/>
      <c r="BF67" s="35">
        <v>0</v>
      </c>
      <c r="BG67" s="35"/>
      <c r="BH67" s="35">
        <v>0</v>
      </c>
      <c r="BI67" s="35"/>
      <c r="BJ67" s="35"/>
      <c r="BK67" s="35"/>
      <c r="BL67" s="35"/>
      <c r="BM67" s="35"/>
      <c r="BN67" s="35"/>
      <c r="BO67" s="35"/>
      <c r="BP67" s="35"/>
      <c r="BQ67" s="35"/>
      <c r="BR67" s="35">
        <v>0</v>
      </c>
      <c r="BS67" s="35"/>
      <c r="BT67" s="35"/>
      <c r="BU67" s="35"/>
      <c r="BV67" s="35"/>
      <c r="BW67" s="35"/>
      <c r="BX67" s="35"/>
      <c r="BY67" s="35">
        <v>0</v>
      </c>
      <c r="BZ67" s="35"/>
      <c r="CA67" s="35">
        <v>0</v>
      </c>
      <c r="CB67" s="35">
        <v>0</v>
      </c>
      <c r="CC67" s="35">
        <v>0</v>
      </c>
      <c r="CD67" s="35">
        <v>0</v>
      </c>
      <c r="CE67" s="35">
        <v>0</v>
      </c>
      <c r="CF67" s="35"/>
      <c r="CG67" s="35"/>
      <c r="CH67" s="35"/>
      <c r="CI67" s="35"/>
      <c r="CJ67" s="35"/>
      <c r="CK67" s="35"/>
      <c r="CL67" s="35"/>
      <c r="CM67" s="35"/>
      <c r="CN67" s="35"/>
      <c r="CO67" s="35">
        <v>0</v>
      </c>
      <c r="CP67" s="35"/>
      <c r="CQ67" s="35">
        <v>0</v>
      </c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>
        <v>0</v>
      </c>
      <c r="DF67" s="35"/>
      <c r="DG67" s="35">
        <v>0</v>
      </c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>
        <v>0</v>
      </c>
      <c r="DU67" s="35"/>
      <c r="DV67" s="35">
        <v>0</v>
      </c>
      <c r="DW67" s="35">
        <v>0</v>
      </c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>
        <v>0</v>
      </c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>
        <v>0</v>
      </c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>
        <v>0</v>
      </c>
      <c r="FN67" s="35"/>
      <c r="FO67" s="35">
        <v>0</v>
      </c>
      <c r="FP67" s="35">
        <v>0</v>
      </c>
      <c r="FQ67" s="35">
        <v>0</v>
      </c>
      <c r="FR67" s="35">
        <v>0</v>
      </c>
      <c r="FS67" s="35">
        <v>0</v>
      </c>
      <c r="FV67" s="4"/>
      <c r="FW67" s="4"/>
      <c r="FX67" s="4"/>
    </row>
    <row r="68" spans="1:180" x14ac:dyDescent="0.25">
      <c r="A68" s="72" t="s">
        <v>139</v>
      </c>
      <c r="B68" s="58" t="s">
        <v>204</v>
      </c>
      <c r="C68" s="59">
        <f t="shared" ref="C68:BM68" si="48">C69+C70</f>
        <v>497000.00000000006</v>
      </c>
      <c r="D68" s="59">
        <f t="shared" si="48"/>
        <v>0</v>
      </c>
      <c r="E68" s="59">
        <f t="shared" si="48"/>
        <v>24000</v>
      </c>
      <c r="F68" s="59">
        <f t="shared" si="48"/>
        <v>24000</v>
      </c>
      <c r="G68" s="59">
        <f t="shared" si="48"/>
        <v>0</v>
      </c>
      <c r="H68" s="59">
        <f t="shared" si="48"/>
        <v>0</v>
      </c>
      <c r="I68" s="59">
        <f t="shared" si="48"/>
        <v>0</v>
      </c>
      <c r="J68" s="59">
        <f t="shared" si="48"/>
        <v>0</v>
      </c>
      <c r="K68" s="59">
        <f t="shared" si="48"/>
        <v>100000</v>
      </c>
      <c r="L68" s="59">
        <f t="shared" si="48"/>
        <v>0</v>
      </c>
      <c r="M68" s="59">
        <f t="shared" si="48"/>
        <v>0</v>
      </c>
      <c r="N68" s="59">
        <f t="shared" si="48"/>
        <v>0</v>
      </c>
      <c r="O68" s="59">
        <f t="shared" si="48"/>
        <v>24000</v>
      </c>
      <c r="P68" s="59">
        <f t="shared" si="48"/>
        <v>0</v>
      </c>
      <c r="Q68" s="59">
        <f t="shared" si="48"/>
        <v>0</v>
      </c>
      <c r="R68" s="59">
        <f t="shared" si="48"/>
        <v>124000</v>
      </c>
      <c r="S68" s="59">
        <f t="shared" si="48"/>
        <v>0</v>
      </c>
      <c r="T68" s="59">
        <f t="shared" si="48"/>
        <v>0</v>
      </c>
      <c r="U68" s="59">
        <f t="shared" si="48"/>
        <v>0</v>
      </c>
      <c r="V68" s="59">
        <f t="shared" si="48"/>
        <v>0</v>
      </c>
      <c r="W68" s="59">
        <f t="shared" si="48"/>
        <v>0</v>
      </c>
      <c r="X68" s="59">
        <f t="shared" si="48"/>
        <v>0</v>
      </c>
      <c r="Y68" s="59">
        <f t="shared" si="48"/>
        <v>0</v>
      </c>
      <c r="Z68" s="59">
        <f t="shared" si="48"/>
        <v>200000</v>
      </c>
      <c r="AA68" s="59">
        <f t="shared" si="48"/>
        <v>0</v>
      </c>
      <c r="AB68" s="59">
        <f t="shared" si="48"/>
        <v>0</v>
      </c>
      <c r="AC68" s="59">
        <f t="shared" si="48"/>
        <v>124000</v>
      </c>
      <c r="AD68" s="59">
        <f t="shared" si="48"/>
        <v>0</v>
      </c>
      <c r="AE68" s="59">
        <f t="shared" si="48"/>
        <v>1148.54</v>
      </c>
      <c r="AF68" s="59">
        <f t="shared" si="48"/>
        <v>0</v>
      </c>
      <c r="AG68" s="59">
        <f t="shared" si="48"/>
        <v>0</v>
      </c>
      <c r="AH68" s="59">
        <f t="shared" si="48"/>
        <v>322851.46000000002</v>
      </c>
      <c r="AI68" s="59">
        <f t="shared" si="48"/>
        <v>0</v>
      </c>
      <c r="AJ68" s="59">
        <f t="shared" si="48"/>
        <v>0</v>
      </c>
      <c r="AK68" s="59">
        <f t="shared" si="48"/>
        <v>322851.46000000002</v>
      </c>
      <c r="AL68" s="59">
        <f t="shared" si="48"/>
        <v>0</v>
      </c>
      <c r="AM68" s="59">
        <f t="shared" si="48"/>
        <v>73000</v>
      </c>
      <c r="AN68" s="59">
        <f t="shared" si="48"/>
        <v>0</v>
      </c>
      <c r="AO68" s="59">
        <f t="shared" si="48"/>
        <v>0</v>
      </c>
      <c r="AP68" s="59">
        <f t="shared" si="48"/>
        <v>1148.54</v>
      </c>
      <c r="AQ68" s="59">
        <f t="shared" si="48"/>
        <v>0</v>
      </c>
      <c r="AR68" s="59">
        <f t="shared" si="48"/>
        <v>0</v>
      </c>
      <c r="AS68" s="59">
        <f t="shared" si="48"/>
        <v>374.16</v>
      </c>
      <c r="AT68" s="59">
        <f t="shared" si="48"/>
        <v>0</v>
      </c>
      <c r="AU68" s="59">
        <f t="shared" si="48"/>
        <v>0</v>
      </c>
      <c r="AV68" s="59">
        <f t="shared" si="48"/>
        <v>73774.37999999999</v>
      </c>
      <c r="AW68" s="59">
        <f t="shared" si="48"/>
        <v>0</v>
      </c>
      <c r="AX68" s="59">
        <f t="shared" si="48"/>
        <v>0</v>
      </c>
      <c r="AY68" s="59">
        <f t="shared" si="48"/>
        <v>0</v>
      </c>
      <c r="AZ68" s="59">
        <f t="shared" si="48"/>
        <v>0</v>
      </c>
      <c r="BA68" s="59">
        <f t="shared" si="48"/>
        <v>0</v>
      </c>
      <c r="BB68" s="59">
        <f t="shared" si="48"/>
        <v>374.16</v>
      </c>
      <c r="BC68" s="59">
        <f t="shared" si="48"/>
        <v>0</v>
      </c>
      <c r="BD68" s="59">
        <f t="shared" si="48"/>
        <v>0</v>
      </c>
      <c r="BE68" s="59">
        <f t="shared" si="48"/>
        <v>0</v>
      </c>
      <c r="BF68" s="59">
        <f t="shared" si="48"/>
        <v>374.16</v>
      </c>
      <c r="BG68" s="59">
        <f t="shared" si="48"/>
        <v>0</v>
      </c>
      <c r="BH68" s="59">
        <f t="shared" si="48"/>
        <v>0</v>
      </c>
      <c r="BI68" s="59">
        <f t="shared" si="48"/>
        <v>0</v>
      </c>
      <c r="BJ68" s="59">
        <f t="shared" si="48"/>
        <v>0</v>
      </c>
      <c r="BK68" s="59">
        <f t="shared" si="48"/>
        <v>0</v>
      </c>
      <c r="BL68" s="59">
        <f t="shared" si="48"/>
        <v>0</v>
      </c>
      <c r="BM68" s="59">
        <f t="shared" si="48"/>
        <v>0</v>
      </c>
      <c r="BN68" s="59">
        <f t="shared" ref="BN68:DY68" si="49">BN69+BN70</f>
        <v>0</v>
      </c>
      <c r="BO68" s="59">
        <f t="shared" si="49"/>
        <v>0</v>
      </c>
      <c r="BP68" s="59">
        <f t="shared" si="49"/>
        <v>0</v>
      </c>
      <c r="BQ68" s="59">
        <f t="shared" si="49"/>
        <v>0</v>
      </c>
      <c r="BR68" s="59">
        <f t="shared" si="49"/>
        <v>374.16</v>
      </c>
      <c r="BS68" s="59">
        <f t="shared" si="49"/>
        <v>0</v>
      </c>
      <c r="BT68" s="59">
        <f t="shared" si="49"/>
        <v>0</v>
      </c>
      <c r="BU68" s="59">
        <f t="shared" si="49"/>
        <v>0</v>
      </c>
      <c r="BV68" s="59">
        <f t="shared" si="49"/>
        <v>374.16</v>
      </c>
      <c r="BW68" s="59">
        <f t="shared" si="49"/>
        <v>0</v>
      </c>
      <c r="BX68" s="59">
        <f t="shared" si="49"/>
        <v>0</v>
      </c>
      <c r="BY68" s="59">
        <f t="shared" si="49"/>
        <v>0</v>
      </c>
      <c r="BZ68" s="59">
        <f t="shared" si="49"/>
        <v>0</v>
      </c>
      <c r="CA68" s="59">
        <f t="shared" si="49"/>
        <v>73774.37999999999</v>
      </c>
      <c r="CB68" s="59">
        <f t="shared" si="49"/>
        <v>0</v>
      </c>
      <c r="CC68" s="59">
        <f t="shared" si="49"/>
        <v>396625.84</v>
      </c>
      <c r="CD68" s="59">
        <f t="shared" si="49"/>
        <v>0</v>
      </c>
      <c r="CE68" s="59">
        <f t="shared" si="49"/>
        <v>100000</v>
      </c>
      <c r="CF68" s="59">
        <f t="shared" si="49"/>
        <v>0</v>
      </c>
      <c r="CG68" s="59">
        <f t="shared" si="49"/>
        <v>374.16</v>
      </c>
      <c r="CH68" s="59">
        <f t="shared" si="49"/>
        <v>0</v>
      </c>
      <c r="CI68" s="59">
        <f t="shared" si="49"/>
        <v>0</v>
      </c>
      <c r="CJ68" s="59">
        <f t="shared" si="49"/>
        <v>0</v>
      </c>
      <c r="CK68" s="59">
        <f t="shared" si="49"/>
        <v>100374.16</v>
      </c>
      <c r="CL68" s="59">
        <f t="shared" si="49"/>
        <v>0</v>
      </c>
      <c r="CM68" s="59">
        <f t="shared" si="49"/>
        <v>0</v>
      </c>
      <c r="CN68" s="59">
        <f t="shared" si="49"/>
        <v>0</v>
      </c>
      <c r="CO68" s="59">
        <f t="shared" si="49"/>
        <v>0</v>
      </c>
      <c r="CP68" s="59">
        <f t="shared" si="49"/>
        <v>0</v>
      </c>
      <c r="CQ68" s="59">
        <f t="shared" si="49"/>
        <v>0</v>
      </c>
      <c r="CR68" s="59">
        <f t="shared" si="49"/>
        <v>0</v>
      </c>
      <c r="CS68" s="59">
        <f t="shared" si="49"/>
        <v>0</v>
      </c>
      <c r="CT68" s="59">
        <f t="shared" si="49"/>
        <v>0</v>
      </c>
      <c r="CU68" s="59">
        <f t="shared" si="49"/>
        <v>0</v>
      </c>
      <c r="CV68" s="59">
        <f t="shared" si="49"/>
        <v>0</v>
      </c>
      <c r="CW68" s="59">
        <f t="shared" si="49"/>
        <v>0</v>
      </c>
      <c r="CX68" s="59">
        <f t="shared" si="49"/>
        <v>0</v>
      </c>
      <c r="CY68" s="59">
        <f t="shared" si="49"/>
        <v>0</v>
      </c>
      <c r="CZ68" s="59">
        <f t="shared" si="49"/>
        <v>100374.16</v>
      </c>
      <c r="DA68" s="59">
        <f t="shared" si="49"/>
        <v>0</v>
      </c>
      <c r="DB68" s="59">
        <f t="shared" si="49"/>
        <v>0</v>
      </c>
      <c r="DC68" s="59">
        <f t="shared" si="49"/>
        <v>421.77</v>
      </c>
      <c r="DD68" s="59">
        <f t="shared" si="49"/>
        <v>0</v>
      </c>
      <c r="DE68" s="59">
        <f t="shared" si="49"/>
        <v>99952.39</v>
      </c>
      <c r="DF68" s="59">
        <f t="shared" si="49"/>
        <v>0</v>
      </c>
      <c r="DG68" s="59">
        <f t="shared" si="49"/>
        <v>0</v>
      </c>
      <c r="DH68" s="59">
        <f t="shared" si="49"/>
        <v>0</v>
      </c>
      <c r="DI68" s="59">
        <f t="shared" si="49"/>
        <v>0</v>
      </c>
      <c r="DJ68" s="59">
        <f t="shared" si="49"/>
        <v>0</v>
      </c>
      <c r="DK68" s="59">
        <f t="shared" si="49"/>
        <v>0</v>
      </c>
      <c r="DL68" s="59">
        <f t="shared" si="49"/>
        <v>0</v>
      </c>
      <c r="DM68" s="59">
        <f t="shared" si="49"/>
        <v>0</v>
      </c>
      <c r="DN68" s="59">
        <f t="shared" si="49"/>
        <v>421.77</v>
      </c>
      <c r="DO68" s="59">
        <f t="shared" si="49"/>
        <v>0</v>
      </c>
      <c r="DP68" s="59">
        <f t="shared" si="49"/>
        <v>0</v>
      </c>
      <c r="DQ68" s="59">
        <f t="shared" si="49"/>
        <v>0</v>
      </c>
      <c r="DR68" s="59">
        <f t="shared" si="49"/>
        <v>0</v>
      </c>
      <c r="DS68" s="59">
        <f t="shared" si="49"/>
        <v>421.77</v>
      </c>
      <c r="DT68" s="59">
        <f t="shared" si="49"/>
        <v>0</v>
      </c>
      <c r="DU68" s="59">
        <f t="shared" si="49"/>
        <v>0</v>
      </c>
      <c r="DV68" s="59">
        <f t="shared" si="49"/>
        <v>99952.39</v>
      </c>
      <c r="DW68" s="59">
        <f t="shared" si="49"/>
        <v>496578.23000000004</v>
      </c>
      <c r="DX68" s="59">
        <f t="shared" si="49"/>
        <v>0</v>
      </c>
      <c r="DY68" s="59">
        <f t="shared" si="49"/>
        <v>0</v>
      </c>
      <c r="DZ68" s="59">
        <f t="shared" ref="DZ68:FR68" si="50">DZ69+DZ70</f>
        <v>0</v>
      </c>
      <c r="EA68" s="59">
        <f t="shared" si="50"/>
        <v>0</v>
      </c>
      <c r="EB68" s="59">
        <f t="shared" si="50"/>
        <v>421.77</v>
      </c>
      <c r="EC68" s="59">
        <f t="shared" si="50"/>
        <v>0</v>
      </c>
      <c r="ED68" s="59">
        <f t="shared" si="50"/>
        <v>0</v>
      </c>
      <c r="EE68" s="59">
        <f t="shared" si="50"/>
        <v>421.77</v>
      </c>
      <c r="EF68" s="59">
        <f t="shared" si="50"/>
        <v>0</v>
      </c>
      <c r="EG68" s="59">
        <f t="shared" si="50"/>
        <v>0</v>
      </c>
      <c r="EH68" s="59">
        <f t="shared" si="50"/>
        <v>0</v>
      </c>
      <c r="EI68" s="59">
        <f t="shared" si="50"/>
        <v>0</v>
      </c>
      <c r="EJ68" s="59">
        <f t="shared" si="50"/>
        <v>0</v>
      </c>
      <c r="EK68" s="59">
        <f t="shared" si="50"/>
        <v>0</v>
      </c>
      <c r="EL68" s="59">
        <f t="shared" si="50"/>
        <v>0</v>
      </c>
      <c r="EM68" s="59">
        <f t="shared" si="50"/>
        <v>0</v>
      </c>
      <c r="EN68" s="59">
        <f t="shared" si="50"/>
        <v>0</v>
      </c>
      <c r="EO68" s="59">
        <f t="shared" si="50"/>
        <v>0</v>
      </c>
      <c r="EP68" s="59">
        <f t="shared" si="50"/>
        <v>1000000</v>
      </c>
      <c r="EQ68" s="59">
        <f t="shared" si="50"/>
        <v>0</v>
      </c>
      <c r="ER68" s="59">
        <f t="shared" si="50"/>
        <v>421.77</v>
      </c>
      <c r="ES68" s="59">
        <f t="shared" si="50"/>
        <v>0</v>
      </c>
      <c r="ET68" s="59">
        <f t="shared" si="50"/>
        <v>0</v>
      </c>
      <c r="EU68" s="59">
        <f t="shared" si="50"/>
        <v>0</v>
      </c>
      <c r="EV68" s="59">
        <f t="shared" si="50"/>
        <v>0</v>
      </c>
      <c r="EW68" s="59">
        <f t="shared" si="50"/>
        <v>1000421.77</v>
      </c>
      <c r="EX68" s="59">
        <f t="shared" si="50"/>
        <v>0</v>
      </c>
      <c r="EY68" s="59">
        <f t="shared" si="50"/>
        <v>0</v>
      </c>
      <c r="EZ68" s="59">
        <f t="shared" si="50"/>
        <v>0</v>
      </c>
      <c r="FA68" s="59">
        <f t="shared" si="50"/>
        <v>0</v>
      </c>
      <c r="FB68" s="59">
        <f t="shared" si="50"/>
        <v>0</v>
      </c>
      <c r="FC68" s="59">
        <f t="shared" si="50"/>
        <v>0</v>
      </c>
      <c r="FD68" s="59">
        <f t="shared" si="50"/>
        <v>0</v>
      </c>
      <c r="FE68" s="59">
        <f t="shared" si="50"/>
        <v>0</v>
      </c>
      <c r="FF68" s="59">
        <f t="shared" si="50"/>
        <v>0</v>
      </c>
      <c r="FG68" s="59">
        <f t="shared" si="50"/>
        <v>0</v>
      </c>
      <c r="FH68" s="59">
        <f t="shared" si="50"/>
        <v>0</v>
      </c>
      <c r="FI68" s="59">
        <f t="shared" si="50"/>
        <v>1000421.77</v>
      </c>
      <c r="FJ68" s="59">
        <f t="shared" si="50"/>
        <v>0</v>
      </c>
      <c r="FK68" s="59">
        <f t="shared" si="50"/>
        <v>0</v>
      </c>
      <c r="FL68" s="59">
        <f t="shared" si="50"/>
        <v>-1000000</v>
      </c>
      <c r="FM68" s="59">
        <f t="shared" si="50"/>
        <v>421.77000000001863</v>
      </c>
      <c r="FN68" s="59">
        <f t="shared" si="50"/>
        <v>0</v>
      </c>
      <c r="FO68" s="59">
        <f t="shared" si="50"/>
        <v>421.77000000001863</v>
      </c>
      <c r="FP68" s="59">
        <f t="shared" si="50"/>
        <v>497000.00000000006</v>
      </c>
      <c r="FQ68" s="59">
        <f t="shared" si="50"/>
        <v>0</v>
      </c>
      <c r="FR68" s="59">
        <f t="shared" si="50"/>
        <v>0</v>
      </c>
      <c r="FS68" s="59">
        <v>0</v>
      </c>
      <c r="FV68" s="4"/>
      <c r="FW68" s="4"/>
      <c r="FX68" s="4"/>
    </row>
    <row r="69" spans="1:180" x14ac:dyDescent="0.25">
      <c r="A69" s="43"/>
      <c r="B69" s="34" t="s">
        <v>205</v>
      </c>
      <c r="C69" s="35">
        <v>0</v>
      </c>
      <c r="D69" s="35"/>
      <c r="E69" s="35"/>
      <c r="F69" s="35"/>
      <c r="G69" s="35"/>
      <c r="H69" s="35"/>
      <c r="I69" s="35">
        <v>0</v>
      </c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>
        <v>0</v>
      </c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>
        <v>0</v>
      </c>
      <c r="AI69" s="35"/>
      <c r="AJ69" s="35"/>
      <c r="AK69" s="35">
        <v>0</v>
      </c>
      <c r="AL69" s="35">
        <v>0</v>
      </c>
      <c r="AM69" s="35"/>
      <c r="AN69" s="35"/>
      <c r="AO69" s="35"/>
      <c r="AP69" s="35"/>
      <c r="AQ69" s="35"/>
      <c r="AR69" s="35"/>
      <c r="AS69" s="35"/>
      <c r="AT69" s="35"/>
      <c r="AU69" s="35"/>
      <c r="AV69" s="35">
        <v>0</v>
      </c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>
        <v>0</v>
      </c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>
        <v>0</v>
      </c>
      <c r="BZ69" s="35"/>
      <c r="CA69" s="35">
        <v>0</v>
      </c>
      <c r="CB69" s="35">
        <v>0</v>
      </c>
      <c r="CC69" s="35">
        <v>0</v>
      </c>
      <c r="CD69" s="35">
        <v>0</v>
      </c>
      <c r="CE69" s="35">
        <v>0</v>
      </c>
      <c r="CF69" s="35"/>
      <c r="CG69" s="35"/>
      <c r="CH69" s="35"/>
      <c r="CI69" s="35"/>
      <c r="CJ69" s="35"/>
      <c r="CK69" s="35"/>
      <c r="CL69" s="35"/>
      <c r="CM69" s="35"/>
      <c r="CN69" s="35"/>
      <c r="CO69" s="35">
        <v>0</v>
      </c>
      <c r="CP69" s="35"/>
      <c r="CQ69" s="35">
        <v>0</v>
      </c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>
        <v>0</v>
      </c>
      <c r="DF69" s="35"/>
      <c r="DG69" s="35">
        <v>0</v>
      </c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>
        <v>0</v>
      </c>
      <c r="DU69" s="35"/>
      <c r="DV69" s="35">
        <v>0</v>
      </c>
      <c r="DW69" s="35">
        <v>0</v>
      </c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>
        <v>0</v>
      </c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>
        <v>0</v>
      </c>
      <c r="EX69" s="35"/>
      <c r="EY69" s="35">
        <v>0</v>
      </c>
      <c r="EZ69" s="35"/>
      <c r="FA69" s="35"/>
      <c r="FB69" s="35"/>
      <c r="FC69" s="35"/>
      <c r="FD69" s="35"/>
      <c r="FE69" s="35"/>
      <c r="FF69" s="35"/>
      <c r="FG69" s="35"/>
      <c r="FH69" s="35"/>
      <c r="FI69" s="35">
        <v>0</v>
      </c>
      <c r="FJ69" s="35"/>
      <c r="FK69" s="35"/>
      <c r="FL69" s="35"/>
      <c r="FM69" s="35">
        <v>0</v>
      </c>
      <c r="FN69" s="35"/>
      <c r="FO69" s="35">
        <v>0</v>
      </c>
      <c r="FP69" s="35">
        <v>0</v>
      </c>
      <c r="FQ69" s="35">
        <v>0</v>
      </c>
      <c r="FR69" s="35">
        <v>0</v>
      </c>
      <c r="FS69" s="35">
        <v>0</v>
      </c>
      <c r="FV69" s="4"/>
      <c r="FW69" s="4"/>
      <c r="FX69" s="4"/>
    </row>
    <row r="70" spans="1:180" x14ac:dyDescent="0.25">
      <c r="A70" s="43"/>
      <c r="B70" s="34" t="s">
        <v>206</v>
      </c>
      <c r="C70" s="35">
        <v>497000.00000000006</v>
      </c>
      <c r="D70" s="35"/>
      <c r="E70" s="35">
        <v>24000</v>
      </c>
      <c r="F70" s="35">
        <v>24000</v>
      </c>
      <c r="G70" s="35"/>
      <c r="H70" s="35"/>
      <c r="I70" s="35">
        <v>0</v>
      </c>
      <c r="J70" s="35"/>
      <c r="K70" s="35">
        <v>100000</v>
      </c>
      <c r="L70" s="35"/>
      <c r="M70" s="35"/>
      <c r="N70" s="35"/>
      <c r="O70" s="35">
        <v>24000</v>
      </c>
      <c r="P70" s="35"/>
      <c r="Q70" s="35"/>
      <c r="R70" s="35">
        <v>124000</v>
      </c>
      <c r="S70" s="35"/>
      <c r="T70" s="35"/>
      <c r="U70" s="35"/>
      <c r="V70" s="35"/>
      <c r="W70" s="35">
        <v>0</v>
      </c>
      <c r="X70" s="35"/>
      <c r="Y70" s="35"/>
      <c r="Z70" s="35">
        <v>200000</v>
      </c>
      <c r="AA70" s="35"/>
      <c r="AB70" s="35"/>
      <c r="AC70" s="35">
        <v>124000</v>
      </c>
      <c r="AD70" s="35"/>
      <c r="AE70" s="35">
        <v>1148.54</v>
      </c>
      <c r="AF70" s="35"/>
      <c r="AG70" s="35"/>
      <c r="AH70" s="35">
        <v>322851.46000000002</v>
      </c>
      <c r="AI70" s="35"/>
      <c r="AJ70" s="35"/>
      <c r="AK70" s="35">
        <v>322851.46000000002</v>
      </c>
      <c r="AL70" s="35">
        <v>0</v>
      </c>
      <c r="AM70" s="35">
        <v>73000</v>
      </c>
      <c r="AN70" s="35"/>
      <c r="AO70" s="35"/>
      <c r="AP70" s="35">
        <v>1148.54</v>
      </c>
      <c r="AQ70" s="35"/>
      <c r="AR70" s="35"/>
      <c r="AS70" s="35">
        <v>374.16</v>
      </c>
      <c r="AT70" s="35"/>
      <c r="AU70" s="35"/>
      <c r="AV70" s="35">
        <v>73774.37999999999</v>
      </c>
      <c r="AW70" s="35"/>
      <c r="AX70" s="35"/>
      <c r="AY70" s="35"/>
      <c r="AZ70" s="35"/>
      <c r="BA70" s="35"/>
      <c r="BB70" s="35">
        <v>374.16</v>
      </c>
      <c r="BC70" s="35"/>
      <c r="BD70" s="35"/>
      <c r="BE70" s="35"/>
      <c r="BF70" s="35">
        <v>374.16</v>
      </c>
      <c r="BG70" s="35"/>
      <c r="BH70" s="35">
        <v>0</v>
      </c>
      <c r="BI70" s="35"/>
      <c r="BJ70" s="35"/>
      <c r="BK70" s="35"/>
      <c r="BL70" s="35"/>
      <c r="BM70" s="35"/>
      <c r="BN70" s="35"/>
      <c r="BO70" s="35"/>
      <c r="BP70" s="35"/>
      <c r="BQ70" s="35"/>
      <c r="BR70" s="35">
        <v>374.16</v>
      </c>
      <c r="BS70" s="35"/>
      <c r="BT70" s="35"/>
      <c r="BU70" s="35"/>
      <c r="BV70" s="35">
        <v>374.16</v>
      </c>
      <c r="BW70" s="35"/>
      <c r="BX70" s="35"/>
      <c r="BY70" s="35">
        <v>0</v>
      </c>
      <c r="BZ70" s="35"/>
      <c r="CA70" s="35">
        <v>73774.37999999999</v>
      </c>
      <c r="CB70" s="35">
        <v>0</v>
      </c>
      <c r="CC70" s="35">
        <v>396625.84</v>
      </c>
      <c r="CD70" s="35">
        <v>0</v>
      </c>
      <c r="CE70" s="35">
        <v>100000</v>
      </c>
      <c r="CF70" s="35"/>
      <c r="CG70" s="35">
        <v>374.16</v>
      </c>
      <c r="CH70" s="35"/>
      <c r="CI70" s="35"/>
      <c r="CJ70" s="35"/>
      <c r="CK70" s="35">
        <v>100374.16</v>
      </c>
      <c r="CL70" s="35"/>
      <c r="CM70" s="35"/>
      <c r="CN70" s="35"/>
      <c r="CO70" s="35">
        <v>0</v>
      </c>
      <c r="CP70" s="35"/>
      <c r="CQ70" s="35">
        <v>0</v>
      </c>
      <c r="CR70" s="35"/>
      <c r="CS70" s="35"/>
      <c r="CT70" s="35"/>
      <c r="CU70" s="35"/>
      <c r="CV70" s="35"/>
      <c r="CW70" s="35"/>
      <c r="CX70" s="35"/>
      <c r="CY70" s="35"/>
      <c r="CZ70" s="35">
        <v>100374.16</v>
      </c>
      <c r="DA70" s="35"/>
      <c r="DB70" s="35"/>
      <c r="DC70" s="35">
        <v>421.77</v>
      </c>
      <c r="DD70" s="35"/>
      <c r="DE70" s="35">
        <v>99952.39</v>
      </c>
      <c r="DF70" s="35"/>
      <c r="DG70" s="35">
        <v>0</v>
      </c>
      <c r="DH70" s="35"/>
      <c r="DI70" s="35"/>
      <c r="DJ70" s="35"/>
      <c r="DK70" s="35"/>
      <c r="DL70" s="35"/>
      <c r="DM70" s="35"/>
      <c r="DN70" s="35">
        <v>421.77</v>
      </c>
      <c r="DO70" s="35"/>
      <c r="DP70" s="35"/>
      <c r="DQ70" s="35"/>
      <c r="DR70" s="35"/>
      <c r="DS70" s="35">
        <v>421.77</v>
      </c>
      <c r="DT70" s="35">
        <v>0</v>
      </c>
      <c r="DU70" s="35"/>
      <c r="DV70" s="35">
        <v>99952.39</v>
      </c>
      <c r="DW70" s="35">
        <v>496578.23000000004</v>
      </c>
      <c r="DX70" s="35"/>
      <c r="DY70" s="35"/>
      <c r="DZ70" s="35"/>
      <c r="EA70" s="35"/>
      <c r="EB70" s="35">
        <v>421.77</v>
      </c>
      <c r="EC70" s="35"/>
      <c r="ED70" s="35"/>
      <c r="EE70" s="35">
        <v>421.77</v>
      </c>
      <c r="EF70" s="35"/>
      <c r="EG70" s="35"/>
      <c r="EH70" s="35">
        <v>0</v>
      </c>
      <c r="EI70" s="35"/>
      <c r="EJ70" s="35"/>
      <c r="EK70" s="35"/>
      <c r="EL70" s="35"/>
      <c r="EM70" s="35"/>
      <c r="EN70" s="35"/>
      <c r="EO70" s="35"/>
      <c r="EP70" s="35">
        <v>1000000</v>
      </c>
      <c r="EQ70" s="35"/>
      <c r="ER70" s="35">
        <v>421.77</v>
      </c>
      <c r="ES70" s="35"/>
      <c r="ET70" s="35"/>
      <c r="EU70" s="35"/>
      <c r="EV70" s="35"/>
      <c r="EW70" s="35">
        <v>1000421.77</v>
      </c>
      <c r="EX70" s="35"/>
      <c r="EY70" s="35">
        <v>0</v>
      </c>
      <c r="EZ70" s="35"/>
      <c r="FA70" s="35"/>
      <c r="FB70" s="35"/>
      <c r="FC70" s="35"/>
      <c r="FD70" s="35"/>
      <c r="FE70" s="35"/>
      <c r="FF70" s="35"/>
      <c r="FG70" s="35"/>
      <c r="FH70" s="35"/>
      <c r="FI70" s="35">
        <v>1000421.77</v>
      </c>
      <c r="FJ70" s="35"/>
      <c r="FK70" s="35"/>
      <c r="FL70" s="35">
        <v>-1000000</v>
      </c>
      <c r="FM70" s="35">
        <v>421.77000000001863</v>
      </c>
      <c r="FN70" s="35"/>
      <c r="FO70" s="35">
        <v>421.77000000001863</v>
      </c>
      <c r="FP70" s="35">
        <v>497000.00000000006</v>
      </c>
      <c r="FQ70" s="35">
        <v>0</v>
      </c>
      <c r="FR70" s="35">
        <v>0</v>
      </c>
      <c r="FS70" s="35">
        <v>0</v>
      </c>
      <c r="FV70" s="4"/>
      <c r="FW70" s="4"/>
      <c r="FX70" s="4"/>
    </row>
    <row r="71" spans="1:180" ht="22.5" x14ac:dyDescent="0.25">
      <c r="A71" s="43" t="s">
        <v>143</v>
      </c>
      <c r="B71" s="34" t="s">
        <v>207</v>
      </c>
      <c r="C71" s="35">
        <v>1422000</v>
      </c>
      <c r="D71" s="35"/>
      <c r="E71" s="35">
        <v>87000</v>
      </c>
      <c r="F71" s="35">
        <v>87000</v>
      </c>
      <c r="G71" s="35"/>
      <c r="H71" s="35"/>
      <c r="I71" s="35">
        <v>0</v>
      </c>
      <c r="J71" s="35"/>
      <c r="K71" s="35"/>
      <c r="L71" s="35"/>
      <c r="M71" s="35"/>
      <c r="N71" s="35"/>
      <c r="O71" s="35">
        <v>87000</v>
      </c>
      <c r="P71" s="35"/>
      <c r="Q71" s="35"/>
      <c r="R71" s="35">
        <v>87000</v>
      </c>
      <c r="S71" s="35"/>
      <c r="T71" s="35"/>
      <c r="U71" s="35"/>
      <c r="V71" s="35"/>
      <c r="W71" s="35">
        <v>0</v>
      </c>
      <c r="X71" s="35"/>
      <c r="Y71" s="35"/>
      <c r="Z71" s="35"/>
      <c r="AA71" s="35"/>
      <c r="AB71" s="35"/>
      <c r="AC71" s="35">
        <v>87000</v>
      </c>
      <c r="AD71" s="35"/>
      <c r="AE71" s="35">
        <v>2163.1199999999953</v>
      </c>
      <c r="AF71" s="35"/>
      <c r="AG71" s="35"/>
      <c r="AH71" s="35">
        <v>84836.88</v>
      </c>
      <c r="AI71" s="35"/>
      <c r="AJ71" s="35"/>
      <c r="AK71" s="35">
        <v>84836.88</v>
      </c>
      <c r="AL71" s="35">
        <v>0</v>
      </c>
      <c r="AM71" s="35">
        <v>145000</v>
      </c>
      <c r="AN71" s="35"/>
      <c r="AO71" s="35"/>
      <c r="AP71" s="35">
        <v>2163.1199999999953</v>
      </c>
      <c r="AQ71" s="35"/>
      <c r="AR71" s="35"/>
      <c r="AS71" s="35">
        <v>147163.12</v>
      </c>
      <c r="AT71" s="35"/>
      <c r="AU71" s="35"/>
      <c r="AV71" s="35">
        <v>0</v>
      </c>
      <c r="AW71" s="35"/>
      <c r="AX71" s="35">
        <v>145000</v>
      </c>
      <c r="AY71" s="35"/>
      <c r="AZ71" s="35"/>
      <c r="BA71" s="35"/>
      <c r="BB71" s="35">
        <v>147163.12</v>
      </c>
      <c r="BC71" s="35"/>
      <c r="BD71" s="35"/>
      <c r="BE71" s="35"/>
      <c r="BF71" s="35">
        <v>146994.16999999998</v>
      </c>
      <c r="BG71" s="35"/>
      <c r="BH71" s="35">
        <v>145168.95000000001</v>
      </c>
      <c r="BI71" s="35"/>
      <c r="BJ71" s="35">
        <v>145000</v>
      </c>
      <c r="BK71" s="35"/>
      <c r="BL71" s="35"/>
      <c r="BM71" s="35"/>
      <c r="BN71" s="35"/>
      <c r="BO71" s="35"/>
      <c r="BP71" s="35"/>
      <c r="BQ71" s="35"/>
      <c r="BR71" s="35">
        <v>146994.16999999998</v>
      </c>
      <c r="BS71" s="35"/>
      <c r="BT71" s="35"/>
      <c r="BU71" s="35"/>
      <c r="BV71" s="35">
        <v>1656.27</v>
      </c>
      <c r="BW71" s="35"/>
      <c r="BX71" s="35"/>
      <c r="BY71" s="35">
        <v>290337.89999999997</v>
      </c>
      <c r="BZ71" s="35"/>
      <c r="CA71" s="35">
        <v>435506.85</v>
      </c>
      <c r="CB71" s="35">
        <v>0</v>
      </c>
      <c r="CC71" s="35">
        <v>520343.73</v>
      </c>
      <c r="CD71" s="35">
        <v>0</v>
      </c>
      <c r="CE71" s="35">
        <v>0</v>
      </c>
      <c r="CF71" s="35"/>
      <c r="CG71" s="35">
        <v>1656.27</v>
      </c>
      <c r="CH71" s="35"/>
      <c r="CI71" s="35"/>
      <c r="CJ71" s="35"/>
      <c r="CK71" s="35">
        <v>1656.27</v>
      </c>
      <c r="CL71" s="35"/>
      <c r="CM71" s="35"/>
      <c r="CN71" s="35"/>
      <c r="CO71" s="35">
        <v>0</v>
      </c>
      <c r="CP71" s="35"/>
      <c r="CQ71" s="35">
        <v>0</v>
      </c>
      <c r="CR71" s="35"/>
      <c r="CS71" s="35"/>
      <c r="CT71" s="35"/>
      <c r="CU71" s="35"/>
      <c r="CV71" s="35"/>
      <c r="CW71" s="35"/>
      <c r="CX71" s="35"/>
      <c r="CY71" s="35"/>
      <c r="CZ71" s="35">
        <v>1656.27</v>
      </c>
      <c r="DA71" s="35"/>
      <c r="DB71" s="35"/>
      <c r="DC71" s="35">
        <v>1656.27</v>
      </c>
      <c r="DD71" s="35"/>
      <c r="DE71" s="35">
        <v>0</v>
      </c>
      <c r="DF71" s="35"/>
      <c r="DG71" s="35">
        <v>0</v>
      </c>
      <c r="DH71" s="35"/>
      <c r="DI71" s="35"/>
      <c r="DJ71" s="35"/>
      <c r="DK71" s="35"/>
      <c r="DL71" s="35"/>
      <c r="DM71" s="35"/>
      <c r="DN71" s="35">
        <v>1656.27</v>
      </c>
      <c r="DO71" s="35"/>
      <c r="DP71" s="35"/>
      <c r="DQ71" s="35"/>
      <c r="DR71" s="35"/>
      <c r="DS71" s="35">
        <v>1656.27</v>
      </c>
      <c r="DT71" s="35">
        <v>0</v>
      </c>
      <c r="DU71" s="35"/>
      <c r="DV71" s="35">
        <v>0</v>
      </c>
      <c r="DW71" s="35">
        <v>520343.73</v>
      </c>
      <c r="DX71" s="35">
        <v>300000</v>
      </c>
      <c r="DY71" s="35"/>
      <c r="DZ71" s="35"/>
      <c r="EA71" s="35"/>
      <c r="EB71" s="35">
        <v>1656.27</v>
      </c>
      <c r="EC71" s="35"/>
      <c r="ED71" s="35"/>
      <c r="EE71" s="35">
        <v>2152.83</v>
      </c>
      <c r="EF71" s="35"/>
      <c r="EG71" s="35"/>
      <c r="EH71" s="35">
        <v>299503.44</v>
      </c>
      <c r="EI71" s="35"/>
      <c r="EJ71" s="35"/>
      <c r="EK71" s="35">
        <v>300000</v>
      </c>
      <c r="EL71" s="35"/>
      <c r="EM71" s="35"/>
      <c r="EN71" s="35"/>
      <c r="EO71" s="35"/>
      <c r="EP71" s="35"/>
      <c r="EQ71" s="35"/>
      <c r="ER71" s="35">
        <v>2152.83</v>
      </c>
      <c r="ES71" s="35"/>
      <c r="ET71" s="35"/>
      <c r="EU71" s="35"/>
      <c r="EV71" s="35"/>
      <c r="EW71" s="35">
        <v>302152.83</v>
      </c>
      <c r="EX71" s="35"/>
      <c r="EY71" s="35">
        <v>0</v>
      </c>
      <c r="EZ71" s="35"/>
      <c r="FA71" s="35"/>
      <c r="FB71" s="35">
        <v>300000</v>
      </c>
      <c r="FC71" s="35"/>
      <c r="FD71" s="35"/>
      <c r="FE71" s="35"/>
      <c r="FF71" s="35"/>
      <c r="FG71" s="35"/>
      <c r="FH71" s="35"/>
      <c r="FI71" s="35">
        <v>302152.83</v>
      </c>
      <c r="FJ71" s="35"/>
      <c r="FK71" s="35"/>
      <c r="FL71" s="35"/>
      <c r="FM71" s="35">
        <v>602152.83000000007</v>
      </c>
      <c r="FN71" s="35"/>
      <c r="FO71" s="35">
        <v>901656.27</v>
      </c>
      <c r="FP71" s="35">
        <v>1422000</v>
      </c>
      <c r="FQ71" s="35">
        <v>0</v>
      </c>
      <c r="FR71" s="35">
        <v>0</v>
      </c>
      <c r="FS71" s="35">
        <v>0</v>
      </c>
      <c r="FV71" s="4"/>
      <c r="FW71" s="4"/>
      <c r="FX71" s="4"/>
    </row>
    <row r="72" spans="1:180" x14ac:dyDescent="0.25">
      <c r="A72" s="43" t="s">
        <v>145</v>
      </c>
      <c r="B72" s="34" t="s">
        <v>208</v>
      </c>
      <c r="C72" s="35">
        <v>158000</v>
      </c>
      <c r="D72" s="35"/>
      <c r="E72" s="35">
        <v>1000</v>
      </c>
      <c r="F72" s="35">
        <v>1000</v>
      </c>
      <c r="G72" s="35"/>
      <c r="H72" s="35"/>
      <c r="I72" s="35">
        <v>0</v>
      </c>
      <c r="J72" s="35"/>
      <c r="K72" s="35"/>
      <c r="L72" s="35"/>
      <c r="M72" s="35"/>
      <c r="N72" s="35"/>
      <c r="O72" s="35">
        <v>1000</v>
      </c>
      <c r="P72" s="35"/>
      <c r="Q72" s="35"/>
      <c r="R72" s="35">
        <v>1000</v>
      </c>
      <c r="S72" s="35"/>
      <c r="T72" s="35"/>
      <c r="U72" s="35"/>
      <c r="V72" s="35"/>
      <c r="W72" s="35">
        <v>0</v>
      </c>
      <c r="X72" s="35"/>
      <c r="Y72" s="35"/>
      <c r="Z72" s="35"/>
      <c r="AA72" s="35"/>
      <c r="AB72" s="35"/>
      <c r="AC72" s="35">
        <v>1000</v>
      </c>
      <c r="AD72" s="35"/>
      <c r="AE72" s="35">
        <v>1000</v>
      </c>
      <c r="AF72" s="35"/>
      <c r="AG72" s="35"/>
      <c r="AH72" s="35">
        <v>0</v>
      </c>
      <c r="AI72" s="35"/>
      <c r="AJ72" s="35"/>
      <c r="AK72" s="35">
        <v>0</v>
      </c>
      <c r="AL72" s="35">
        <v>0</v>
      </c>
      <c r="AM72" s="35">
        <v>7000</v>
      </c>
      <c r="AN72" s="35"/>
      <c r="AO72" s="35"/>
      <c r="AP72" s="35">
        <v>1000</v>
      </c>
      <c r="AQ72" s="35"/>
      <c r="AR72" s="35"/>
      <c r="AS72" s="35">
        <v>8000</v>
      </c>
      <c r="AT72" s="35"/>
      <c r="AU72" s="35"/>
      <c r="AV72" s="35">
        <v>0</v>
      </c>
      <c r="AW72" s="35"/>
      <c r="AX72" s="35"/>
      <c r="AY72" s="35"/>
      <c r="AZ72" s="35"/>
      <c r="BA72" s="35"/>
      <c r="BB72" s="35">
        <v>8000</v>
      </c>
      <c r="BC72" s="35"/>
      <c r="BD72" s="35"/>
      <c r="BE72" s="35"/>
      <c r="BF72" s="35">
        <v>8000</v>
      </c>
      <c r="BG72" s="35"/>
      <c r="BH72" s="35">
        <v>0</v>
      </c>
      <c r="BI72" s="35"/>
      <c r="BJ72" s="35"/>
      <c r="BK72" s="35"/>
      <c r="BL72" s="35"/>
      <c r="BM72" s="35"/>
      <c r="BN72" s="35"/>
      <c r="BO72" s="35"/>
      <c r="BP72" s="35"/>
      <c r="BQ72" s="35"/>
      <c r="BR72" s="35">
        <v>8000</v>
      </c>
      <c r="BS72" s="35"/>
      <c r="BT72" s="35"/>
      <c r="BU72" s="35"/>
      <c r="BV72" s="35">
        <v>8000</v>
      </c>
      <c r="BW72" s="35"/>
      <c r="BX72" s="35"/>
      <c r="BY72" s="35">
        <v>0</v>
      </c>
      <c r="BZ72" s="35"/>
      <c r="CA72" s="35">
        <v>0</v>
      </c>
      <c r="CB72" s="35">
        <v>0</v>
      </c>
      <c r="CC72" s="35">
        <v>0</v>
      </c>
      <c r="CD72" s="35">
        <v>0</v>
      </c>
      <c r="CE72" s="35">
        <v>0</v>
      </c>
      <c r="CF72" s="35"/>
      <c r="CG72" s="35">
        <v>8000</v>
      </c>
      <c r="CH72" s="35"/>
      <c r="CI72" s="35"/>
      <c r="CJ72" s="35"/>
      <c r="CK72" s="35">
        <v>8000</v>
      </c>
      <c r="CL72" s="35"/>
      <c r="CM72" s="35"/>
      <c r="CN72" s="35"/>
      <c r="CO72" s="35">
        <v>0</v>
      </c>
      <c r="CP72" s="35"/>
      <c r="CQ72" s="35">
        <v>0</v>
      </c>
      <c r="CR72" s="35"/>
      <c r="CS72" s="35"/>
      <c r="CT72" s="35"/>
      <c r="CU72" s="35"/>
      <c r="CV72" s="35"/>
      <c r="CW72" s="35"/>
      <c r="CX72" s="35"/>
      <c r="CY72" s="35"/>
      <c r="CZ72" s="35">
        <v>8000</v>
      </c>
      <c r="DA72" s="35"/>
      <c r="DB72" s="35"/>
      <c r="DC72" s="35">
        <v>8000</v>
      </c>
      <c r="DD72" s="35"/>
      <c r="DE72" s="35">
        <v>0</v>
      </c>
      <c r="DF72" s="35"/>
      <c r="DG72" s="35">
        <v>0</v>
      </c>
      <c r="DH72" s="35"/>
      <c r="DI72" s="35"/>
      <c r="DJ72" s="35"/>
      <c r="DK72" s="35"/>
      <c r="DL72" s="35"/>
      <c r="DM72" s="35"/>
      <c r="DN72" s="35">
        <v>8000</v>
      </c>
      <c r="DO72" s="35"/>
      <c r="DP72" s="35"/>
      <c r="DQ72" s="35"/>
      <c r="DR72" s="35"/>
      <c r="DS72" s="35">
        <v>8000</v>
      </c>
      <c r="DT72" s="35">
        <v>0</v>
      </c>
      <c r="DU72" s="35"/>
      <c r="DV72" s="35">
        <v>0</v>
      </c>
      <c r="DW72" s="35">
        <v>0</v>
      </c>
      <c r="DX72" s="35">
        <v>50000</v>
      </c>
      <c r="DY72" s="35"/>
      <c r="DZ72" s="35"/>
      <c r="EA72" s="35"/>
      <c r="EB72" s="35">
        <v>8000</v>
      </c>
      <c r="EC72" s="35"/>
      <c r="ED72" s="35"/>
      <c r="EE72" s="35">
        <v>58000</v>
      </c>
      <c r="EF72" s="35"/>
      <c r="EG72" s="35"/>
      <c r="EH72" s="35">
        <v>0</v>
      </c>
      <c r="EI72" s="35"/>
      <c r="EJ72" s="35"/>
      <c r="EK72" s="35">
        <v>50000</v>
      </c>
      <c r="EL72" s="35"/>
      <c r="EM72" s="35"/>
      <c r="EN72" s="35"/>
      <c r="EO72" s="35"/>
      <c r="EP72" s="35"/>
      <c r="EQ72" s="35"/>
      <c r="ER72" s="35">
        <v>58000</v>
      </c>
      <c r="ES72" s="35"/>
      <c r="ET72" s="35"/>
      <c r="EU72" s="35"/>
      <c r="EV72" s="35"/>
      <c r="EW72" s="35">
        <v>108000</v>
      </c>
      <c r="EX72" s="35"/>
      <c r="EY72" s="35">
        <v>0</v>
      </c>
      <c r="EZ72" s="35"/>
      <c r="FA72" s="35"/>
      <c r="FB72" s="35">
        <v>50000</v>
      </c>
      <c r="FC72" s="35"/>
      <c r="FD72" s="35"/>
      <c r="FE72" s="35"/>
      <c r="FF72" s="35"/>
      <c r="FG72" s="35"/>
      <c r="FH72" s="35"/>
      <c r="FI72" s="35">
        <v>108000</v>
      </c>
      <c r="FJ72" s="35"/>
      <c r="FK72" s="35"/>
      <c r="FL72" s="35"/>
      <c r="FM72" s="35">
        <v>158000</v>
      </c>
      <c r="FN72" s="35"/>
      <c r="FO72" s="35">
        <v>158000</v>
      </c>
      <c r="FP72" s="35">
        <v>158000</v>
      </c>
      <c r="FQ72" s="35">
        <v>0</v>
      </c>
      <c r="FR72" s="35">
        <v>0</v>
      </c>
      <c r="FS72" s="35">
        <v>0</v>
      </c>
      <c r="FV72" s="4"/>
      <c r="FW72" s="4"/>
      <c r="FX72" s="4"/>
    </row>
    <row r="73" spans="1:180" x14ac:dyDescent="0.25">
      <c r="A73" s="43" t="s">
        <v>147</v>
      </c>
      <c r="B73" s="34" t="s">
        <v>209</v>
      </c>
      <c r="C73" s="35">
        <v>58650</v>
      </c>
      <c r="D73" s="35"/>
      <c r="E73" s="35">
        <v>3000</v>
      </c>
      <c r="F73" s="35">
        <v>751.86999999999989</v>
      </c>
      <c r="G73" s="35"/>
      <c r="H73" s="35"/>
      <c r="I73" s="35">
        <v>2248.13</v>
      </c>
      <c r="J73" s="35"/>
      <c r="K73" s="35">
        <v>5000</v>
      </c>
      <c r="L73" s="35"/>
      <c r="M73" s="35"/>
      <c r="N73" s="35"/>
      <c r="O73" s="35">
        <v>751.86999999999989</v>
      </c>
      <c r="P73" s="35"/>
      <c r="Q73" s="35"/>
      <c r="R73" s="35">
        <v>2668.91</v>
      </c>
      <c r="S73" s="35"/>
      <c r="T73" s="35"/>
      <c r="U73" s="35"/>
      <c r="V73" s="35"/>
      <c r="W73" s="35">
        <v>3082.96</v>
      </c>
      <c r="X73" s="35"/>
      <c r="Y73" s="35"/>
      <c r="Z73" s="35">
        <v>5000</v>
      </c>
      <c r="AA73" s="35"/>
      <c r="AB73" s="35"/>
      <c r="AC73" s="35">
        <v>2668.91</v>
      </c>
      <c r="AD73" s="35"/>
      <c r="AE73" s="35">
        <v>3044.0199999999995</v>
      </c>
      <c r="AF73" s="35"/>
      <c r="AG73" s="35"/>
      <c r="AH73" s="35">
        <v>4624.8900000000003</v>
      </c>
      <c r="AI73" s="35"/>
      <c r="AJ73" s="35"/>
      <c r="AK73" s="35">
        <v>9955.98</v>
      </c>
      <c r="AL73" s="35">
        <v>0</v>
      </c>
      <c r="AM73" s="35">
        <v>5000</v>
      </c>
      <c r="AN73" s="35"/>
      <c r="AO73" s="35"/>
      <c r="AP73" s="35">
        <v>3044.0199999999995</v>
      </c>
      <c r="AQ73" s="35"/>
      <c r="AR73" s="35"/>
      <c r="AS73" s="35">
        <v>3556.4399999999996</v>
      </c>
      <c r="AT73" s="35"/>
      <c r="AU73" s="35"/>
      <c r="AV73" s="35">
        <v>4487.58</v>
      </c>
      <c r="AW73" s="35"/>
      <c r="AX73" s="35">
        <v>2000</v>
      </c>
      <c r="AY73" s="35"/>
      <c r="AZ73" s="35"/>
      <c r="BA73" s="35"/>
      <c r="BB73" s="35">
        <v>3556.4399999999996</v>
      </c>
      <c r="BC73" s="35"/>
      <c r="BD73" s="35"/>
      <c r="BE73" s="35"/>
      <c r="BF73" s="35">
        <v>4751.6899999999996</v>
      </c>
      <c r="BG73" s="35"/>
      <c r="BH73" s="35">
        <v>804.75</v>
      </c>
      <c r="BI73" s="35"/>
      <c r="BJ73" s="35"/>
      <c r="BK73" s="35"/>
      <c r="BL73" s="35"/>
      <c r="BM73" s="35"/>
      <c r="BN73" s="35"/>
      <c r="BO73" s="35"/>
      <c r="BP73" s="35"/>
      <c r="BQ73" s="35"/>
      <c r="BR73" s="35">
        <v>4751.6899999999996</v>
      </c>
      <c r="BS73" s="35"/>
      <c r="BT73" s="35"/>
      <c r="BU73" s="35"/>
      <c r="BV73" s="35">
        <v>448.03999999999996</v>
      </c>
      <c r="BW73" s="35"/>
      <c r="BX73" s="35"/>
      <c r="BY73" s="35">
        <v>4303.6499999999996</v>
      </c>
      <c r="BZ73" s="35"/>
      <c r="CA73" s="35">
        <v>9595.98</v>
      </c>
      <c r="CB73" s="35">
        <v>0</v>
      </c>
      <c r="CC73" s="35">
        <v>19551.96</v>
      </c>
      <c r="CD73" s="35">
        <v>0</v>
      </c>
      <c r="CE73" s="35">
        <v>5150</v>
      </c>
      <c r="CF73" s="35"/>
      <c r="CG73" s="35">
        <v>448.03999999999996</v>
      </c>
      <c r="CH73" s="35"/>
      <c r="CI73" s="35"/>
      <c r="CJ73" s="35"/>
      <c r="CK73" s="35">
        <v>1574.3000000000002</v>
      </c>
      <c r="CL73" s="35"/>
      <c r="CM73" s="35"/>
      <c r="CN73" s="35"/>
      <c r="CO73" s="35">
        <v>4023.74</v>
      </c>
      <c r="CP73" s="35"/>
      <c r="CQ73" s="35">
        <v>5150</v>
      </c>
      <c r="CR73" s="35"/>
      <c r="CS73" s="35"/>
      <c r="CT73" s="35"/>
      <c r="CU73" s="35"/>
      <c r="CV73" s="35"/>
      <c r="CW73" s="35"/>
      <c r="CX73" s="35"/>
      <c r="CY73" s="35"/>
      <c r="CZ73" s="35">
        <v>1574.3000000000002</v>
      </c>
      <c r="DA73" s="35"/>
      <c r="DB73" s="35"/>
      <c r="DC73" s="35">
        <v>1895.8200000000006</v>
      </c>
      <c r="DD73" s="35"/>
      <c r="DE73" s="35">
        <v>4828.4799999999996</v>
      </c>
      <c r="DF73" s="35"/>
      <c r="DG73" s="35">
        <v>2450</v>
      </c>
      <c r="DH73" s="35"/>
      <c r="DI73" s="35"/>
      <c r="DJ73" s="35"/>
      <c r="DK73" s="35"/>
      <c r="DL73" s="35"/>
      <c r="DM73" s="35"/>
      <c r="DN73" s="35">
        <v>1895.8200000000006</v>
      </c>
      <c r="DO73" s="35"/>
      <c r="DP73" s="35"/>
      <c r="DQ73" s="35"/>
      <c r="DR73" s="35"/>
      <c r="DS73" s="35">
        <v>252.11</v>
      </c>
      <c r="DT73" s="35">
        <v>4093.7100000000005</v>
      </c>
      <c r="DU73" s="35"/>
      <c r="DV73" s="35">
        <v>12945.93</v>
      </c>
      <c r="DW73" s="35">
        <v>32497.89</v>
      </c>
      <c r="DX73" s="35">
        <v>10000</v>
      </c>
      <c r="DY73" s="35"/>
      <c r="DZ73" s="35"/>
      <c r="EA73" s="35"/>
      <c r="EB73" s="35">
        <v>252.11</v>
      </c>
      <c r="EC73" s="35"/>
      <c r="ED73" s="35"/>
      <c r="EE73" s="35">
        <v>175.28</v>
      </c>
      <c r="EF73" s="35"/>
      <c r="EG73" s="35"/>
      <c r="EH73" s="35">
        <v>10076.83</v>
      </c>
      <c r="EI73" s="35"/>
      <c r="EJ73" s="35"/>
      <c r="EK73" s="35">
        <v>5900</v>
      </c>
      <c r="EL73" s="35"/>
      <c r="EM73" s="35"/>
      <c r="EN73" s="35"/>
      <c r="EO73" s="35"/>
      <c r="EP73" s="35"/>
      <c r="EQ73" s="35"/>
      <c r="ER73" s="35">
        <v>175.28</v>
      </c>
      <c r="ES73" s="35"/>
      <c r="ET73" s="35"/>
      <c r="EU73" s="35"/>
      <c r="EV73" s="35"/>
      <c r="EW73" s="35">
        <v>6075.28</v>
      </c>
      <c r="EX73" s="35"/>
      <c r="EY73" s="35">
        <v>0</v>
      </c>
      <c r="EZ73" s="35"/>
      <c r="FA73" s="35"/>
      <c r="FB73" s="35">
        <v>10000</v>
      </c>
      <c r="FC73" s="35"/>
      <c r="FD73" s="35"/>
      <c r="FE73" s="35"/>
      <c r="FF73" s="35"/>
      <c r="FG73" s="35"/>
      <c r="FH73" s="35"/>
      <c r="FI73" s="35">
        <v>6075.28</v>
      </c>
      <c r="FJ73" s="35"/>
      <c r="FK73" s="35"/>
      <c r="FL73" s="35"/>
      <c r="FM73" s="35">
        <v>16075.279999999999</v>
      </c>
      <c r="FN73" s="35"/>
      <c r="FO73" s="35">
        <v>26152.11</v>
      </c>
      <c r="FP73" s="35">
        <v>58650</v>
      </c>
      <c r="FQ73" s="35">
        <v>0</v>
      </c>
      <c r="FR73" s="35">
        <v>0</v>
      </c>
      <c r="FS73" s="35">
        <v>0</v>
      </c>
      <c r="FT73" s="4"/>
      <c r="FU73" s="4"/>
      <c r="FV73" s="4"/>
      <c r="FW73" s="4"/>
      <c r="FX73" s="4"/>
    </row>
    <row r="74" spans="1:180" s="41" customFormat="1" x14ac:dyDescent="0.25">
      <c r="A74" s="38" t="s">
        <v>145</v>
      </c>
      <c r="B74" s="39" t="s">
        <v>210</v>
      </c>
      <c r="C74" s="35">
        <v>58330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>
        <v>8500</v>
      </c>
      <c r="U74" s="40">
        <v>16800</v>
      </c>
      <c r="V74" s="40">
        <v>12683.6</v>
      </c>
      <c r="W74" s="40">
        <v>12616.4</v>
      </c>
      <c r="X74" s="40"/>
      <c r="Y74" s="40"/>
      <c r="Z74" s="40">
        <v>12683.6</v>
      </c>
      <c r="AA74" s="40"/>
      <c r="AB74" s="40"/>
      <c r="AC74" s="40"/>
      <c r="AD74" s="40"/>
      <c r="AE74" s="40">
        <v>5415.6100000000006</v>
      </c>
      <c r="AF74" s="40"/>
      <c r="AG74" s="40"/>
      <c r="AH74" s="40">
        <v>7267.99</v>
      </c>
      <c r="AI74" s="40"/>
      <c r="AJ74" s="40"/>
      <c r="AK74" s="40">
        <v>19884.39</v>
      </c>
      <c r="AL74" s="40">
        <v>0</v>
      </c>
      <c r="AM74" s="40"/>
      <c r="AN74" s="40"/>
      <c r="AO74" s="40">
        <v>16830</v>
      </c>
      <c r="AP74" s="40">
        <v>5415.6100000000006</v>
      </c>
      <c r="AQ74" s="40"/>
      <c r="AR74" s="40"/>
      <c r="AS74" s="40">
        <v>18166.420000000002</v>
      </c>
      <c r="AT74" s="40"/>
      <c r="AU74" s="40"/>
      <c r="AV74" s="40">
        <v>4079.1899999999987</v>
      </c>
      <c r="AW74" s="40"/>
      <c r="AX74" s="40"/>
      <c r="AY74" s="40"/>
      <c r="AZ74" s="40"/>
      <c r="BA74" s="40"/>
      <c r="BB74" s="40">
        <v>18166.420000000002</v>
      </c>
      <c r="BC74" s="40"/>
      <c r="BD74" s="40"/>
      <c r="BE74" s="40"/>
      <c r="BF74" s="40">
        <v>18166.420000000002</v>
      </c>
      <c r="BG74" s="40"/>
      <c r="BH74" s="40">
        <v>0</v>
      </c>
      <c r="BI74" s="40"/>
      <c r="BJ74" s="40"/>
      <c r="BK74" s="40"/>
      <c r="BL74" s="40"/>
      <c r="BM74" s="40">
        <v>3000</v>
      </c>
      <c r="BN74" s="40"/>
      <c r="BO74" s="40"/>
      <c r="BP74" s="40"/>
      <c r="BQ74" s="40"/>
      <c r="BR74" s="40">
        <v>18166.420000000002</v>
      </c>
      <c r="BS74" s="40"/>
      <c r="BT74" s="40"/>
      <c r="BU74" s="40"/>
      <c r="BV74" s="40">
        <v>11738.820000000002</v>
      </c>
      <c r="BW74" s="40"/>
      <c r="BX74" s="40"/>
      <c r="BY74" s="40">
        <v>9427.6</v>
      </c>
      <c r="BZ74" s="40"/>
      <c r="CA74" s="40">
        <v>13506.789999999999</v>
      </c>
      <c r="CB74" s="40">
        <v>0</v>
      </c>
      <c r="CC74" s="40">
        <v>33391.18</v>
      </c>
      <c r="CD74" s="40">
        <v>0</v>
      </c>
      <c r="CE74" s="40">
        <v>4500</v>
      </c>
      <c r="CF74" s="40"/>
      <c r="CG74" s="40">
        <v>11738.820000000002</v>
      </c>
      <c r="CH74" s="40"/>
      <c r="CI74" s="40"/>
      <c r="CJ74" s="40"/>
      <c r="CK74" s="40">
        <v>12159.630000000001</v>
      </c>
      <c r="CL74" s="40"/>
      <c r="CM74" s="40"/>
      <c r="CN74" s="40"/>
      <c r="CO74" s="40">
        <v>4079.1900000000005</v>
      </c>
      <c r="CP74" s="40"/>
      <c r="CQ74" s="40">
        <v>4600</v>
      </c>
      <c r="CR74" s="40"/>
      <c r="CS74" s="40"/>
      <c r="CT74" s="40"/>
      <c r="CU74" s="40"/>
      <c r="CV74" s="40"/>
      <c r="CW74" s="40"/>
      <c r="CX74" s="40"/>
      <c r="CY74" s="40"/>
      <c r="CZ74" s="40">
        <v>12159.630000000001</v>
      </c>
      <c r="DA74" s="40"/>
      <c r="DB74" s="40"/>
      <c r="DC74" s="40">
        <v>12680.44</v>
      </c>
      <c r="DD74" s="40"/>
      <c r="DE74" s="40">
        <v>4079.1900000000005</v>
      </c>
      <c r="DF74" s="40"/>
      <c r="DG74" s="40">
        <v>0</v>
      </c>
      <c r="DH74" s="40"/>
      <c r="DI74" s="40"/>
      <c r="DJ74" s="40"/>
      <c r="DK74" s="40"/>
      <c r="DL74" s="40"/>
      <c r="DM74" s="40"/>
      <c r="DN74" s="40">
        <v>12680.44</v>
      </c>
      <c r="DO74" s="40"/>
      <c r="DP74" s="40"/>
      <c r="DQ74" s="40"/>
      <c r="DR74" s="40"/>
      <c r="DS74" s="40">
        <v>12680.44</v>
      </c>
      <c r="DT74" s="35">
        <v>0</v>
      </c>
      <c r="DU74" s="40"/>
      <c r="DV74" s="40">
        <v>8158.380000000001</v>
      </c>
      <c r="DW74" s="35">
        <v>41549.56</v>
      </c>
      <c r="DX74" s="40"/>
      <c r="DY74" s="40"/>
      <c r="DZ74" s="40"/>
      <c r="EA74" s="40"/>
      <c r="EB74" s="40">
        <v>12680.44</v>
      </c>
      <c r="EC74" s="40"/>
      <c r="ED74" s="40"/>
      <c r="EE74" s="35">
        <v>12680.44</v>
      </c>
      <c r="EF74" s="40"/>
      <c r="EG74" s="40"/>
      <c r="EH74" s="35">
        <v>0</v>
      </c>
      <c r="EI74" s="40"/>
      <c r="EJ74" s="40"/>
      <c r="EK74" s="40"/>
      <c r="EL74" s="40"/>
      <c r="EM74" s="40"/>
      <c r="EN74" s="40"/>
      <c r="EO74" s="40"/>
      <c r="EP74" s="40"/>
      <c r="EQ74" s="40"/>
      <c r="ER74" s="35">
        <v>12680.44</v>
      </c>
      <c r="ES74" s="40"/>
      <c r="ET74" s="40"/>
      <c r="EU74" s="40"/>
      <c r="EV74" s="40"/>
      <c r="EW74" s="40">
        <v>12680.44</v>
      </c>
      <c r="EX74" s="40"/>
      <c r="EY74" s="35">
        <v>0</v>
      </c>
      <c r="EZ74" s="40"/>
      <c r="FA74" s="40"/>
      <c r="FB74" s="40">
        <v>4100</v>
      </c>
      <c r="FC74" s="40"/>
      <c r="FD74" s="40"/>
      <c r="FE74" s="40"/>
      <c r="FF74" s="40"/>
      <c r="FG74" s="40"/>
      <c r="FH74" s="40"/>
      <c r="FI74" s="40">
        <v>12680.44</v>
      </c>
      <c r="FJ74" s="40"/>
      <c r="FK74" s="40"/>
      <c r="FL74" s="40"/>
      <c r="FM74" s="35">
        <v>16780.440000000002</v>
      </c>
      <c r="FN74" s="40"/>
      <c r="FO74" s="35">
        <v>16780.440000000002</v>
      </c>
      <c r="FP74" s="40">
        <v>58330</v>
      </c>
      <c r="FQ74" s="40">
        <v>0</v>
      </c>
      <c r="FR74" s="35">
        <v>0</v>
      </c>
      <c r="FS74" s="40">
        <v>0</v>
      </c>
      <c r="FT74" s="42"/>
      <c r="FU74" s="42"/>
      <c r="FV74" s="42"/>
      <c r="FW74" s="42"/>
      <c r="FX74" s="42"/>
    </row>
    <row r="75" spans="1:180" x14ac:dyDescent="0.25">
      <c r="A75" s="27">
        <v>4</v>
      </c>
      <c r="B75" s="28" t="s">
        <v>211</v>
      </c>
      <c r="C75" s="66">
        <f t="shared" ref="C75:BM75" si="51">C76+C80</f>
        <v>67388140</v>
      </c>
      <c r="D75" s="66">
        <f t="shared" si="51"/>
        <v>5690</v>
      </c>
      <c r="E75" s="66">
        <f t="shared" si="51"/>
        <v>5400000</v>
      </c>
      <c r="F75" s="66">
        <f t="shared" si="51"/>
        <v>413174.77</v>
      </c>
      <c r="G75" s="66">
        <f t="shared" si="51"/>
        <v>1292458.1099999999</v>
      </c>
      <c r="H75" s="66">
        <f t="shared" si="51"/>
        <v>0</v>
      </c>
      <c r="I75" s="66">
        <f t="shared" si="51"/>
        <v>6279283.3399999999</v>
      </c>
      <c r="J75" s="66">
        <f t="shared" si="51"/>
        <v>0</v>
      </c>
      <c r="K75" s="66">
        <f t="shared" si="51"/>
        <v>6206000</v>
      </c>
      <c r="L75" s="66">
        <f t="shared" si="51"/>
        <v>0</v>
      </c>
      <c r="M75" s="66">
        <f t="shared" si="51"/>
        <v>0</v>
      </c>
      <c r="N75" s="66">
        <f t="shared" si="51"/>
        <v>1068.71</v>
      </c>
      <c r="O75" s="66">
        <f t="shared" si="51"/>
        <v>413174.77</v>
      </c>
      <c r="P75" s="66">
        <f t="shared" si="51"/>
        <v>1292458.1099999999</v>
      </c>
      <c r="Q75" s="66">
        <f t="shared" si="51"/>
        <v>0</v>
      </c>
      <c r="R75" s="66">
        <f t="shared" si="51"/>
        <v>1068101.3800000001</v>
      </c>
      <c r="S75" s="66">
        <f t="shared" si="51"/>
        <v>1847356.7499999991</v>
      </c>
      <c r="T75" s="66">
        <f t="shared" si="51"/>
        <v>0</v>
      </c>
      <c r="U75" s="66">
        <f t="shared" si="51"/>
        <v>0</v>
      </c>
      <c r="V75" s="66">
        <f t="shared" si="51"/>
        <v>0</v>
      </c>
      <c r="W75" s="66">
        <f t="shared" si="51"/>
        <v>6104903.3199999984</v>
      </c>
      <c r="X75" s="66">
        <f t="shared" si="51"/>
        <v>170.49</v>
      </c>
      <c r="Y75" s="66">
        <f t="shared" si="51"/>
        <v>898.21999999999991</v>
      </c>
      <c r="Z75" s="66">
        <f t="shared" si="51"/>
        <v>6997468.71</v>
      </c>
      <c r="AA75" s="66">
        <f t="shared" si="51"/>
        <v>0</v>
      </c>
      <c r="AB75" s="66">
        <f t="shared" si="51"/>
        <v>0</v>
      </c>
      <c r="AC75" s="66">
        <f t="shared" si="51"/>
        <v>1068101.3800000001</v>
      </c>
      <c r="AD75" s="66">
        <f t="shared" si="51"/>
        <v>1847356.7499999991</v>
      </c>
      <c r="AE75" s="66">
        <f t="shared" si="51"/>
        <v>527.70000000000027</v>
      </c>
      <c r="AF75" s="66">
        <f t="shared" si="51"/>
        <v>527.70000000018626</v>
      </c>
      <c r="AG75" s="66">
        <f t="shared" si="51"/>
        <v>0</v>
      </c>
      <c r="AH75" s="66">
        <f t="shared" si="51"/>
        <v>6218213.3400000008</v>
      </c>
      <c r="AI75" s="66">
        <f t="shared" si="51"/>
        <v>0</v>
      </c>
      <c r="AJ75" s="66">
        <f t="shared" si="51"/>
        <v>234790.7099999981</v>
      </c>
      <c r="AK75" s="66">
        <f t="shared" si="51"/>
        <v>18602400</v>
      </c>
      <c r="AL75" s="66">
        <f t="shared" si="51"/>
        <v>1068.71</v>
      </c>
      <c r="AM75" s="66">
        <f t="shared" si="51"/>
        <v>6206000</v>
      </c>
      <c r="AN75" s="66">
        <f t="shared" si="51"/>
        <v>0</v>
      </c>
      <c r="AO75" s="66">
        <f t="shared" si="51"/>
        <v>0</v>
      </c>
      <c r="AP75" s="66">
        <f t="shared" si="51"/>
        <v>2841.5000000000005</v>
      </c>
      <c r="AQ75" s="66">
        <f t="shared" si="51"/>
        <v>2841.5</v>
      </c>
      <c r="AR75" s="66">
        <f t="shared" si="51"/>
        <v>0</v>
      </c>
      <c r="AS75" s="66">
        <f t="shared" si="51"/>
        <v>803099.75999999943</v>
      </c>
      <c r="AT75" s="66">
        <f t="shared" si="51"/>
        <v>603164.05999999982</v>
      </c>
      <c r="AU75" s="66">
        <f t="shared" si="51"/>
        <v>231421.50999999998</v>
      </c>
      <c r="AV75" s="66">
        <f t="shared" si="51"/>
        <v>5774642.79</v>
      </c>
      <c r="AW75" s="66">
        <f t="shared" si="51"/>
        <v>215.33</v>
      </c>
      <c r="AX75" s="66">
        <f t="shared" si="51"/>
        <v>6206000</v>
      </c>
      <c r="AY75" s="66">
        <f t="shared" si="51"/>
        <v>0</v>
      </c>
      <c r="AZ75" s="66">
        <f t="shared" si="51"/>
        <v>0</v>
      </c>
      <c r="BA75" s="66">
        <f t="shared" si="51"/>
        <v>0</v>
      </c>
      <c r="BB75" s="66">
        <f t="shared" si="51"/>
        <v>803099.75999999943</v>
      </c>
      <c r="BC75" s="66">
        <f t="shared" si="51"/>
        <v>603164.05999999982</v>
      </c>
      <c r="BD75" s="66">
        <f t="shared" si="51"/>
        <v>0</v>
      </c>
      <c r="BE75" s="66">
        <f t="shared" si="51"/>
        <v>0</v>
      </c>
      <c r="BF75" s="66">
        <f t="shared" si="51"/>
        <v>1894444.3899999992</v>
      </c>
      <c r="BG75" s="66">
        <f t="shared" si="51"/>
        <v>852105.65</v>
      </c>
      <c r="BH75" s="66">
        <f t="shared" si="51"/>
        <v>5363596.96</v>
      </c>
      <c r="BI75" s="66">
        <f t="shared" si="51"/>
        <v>898.22</v>
      </c>
      <c r="BJ75" s="66">
        <f t="shared" si="51"/>
        <v>6170600</v>
      </c>
      <c r="BK75" s="66">
        <f t="shared" si="51"/>
        <v>0</v>
      </c>
      <c r="BL75" s="66">
        <f t="shared" si="51"/>
        <v>0</v>
      </c>
      <c r="BM75" s="66">
        <f t="shared" si="51"/>
        <v>200000</v>
      </c>
      <c r="BN75" s="66">
        <f t="shared" ref="BN75:DY75" si="52">BN76+BN80</f>
        <v>0</v>
      </c>
      <c r="BO75" s="66">
        <f t="shared" si="52"/>
        <v>0</v>
      </c>
      <c r="BP75" s="66">
        <f t="shared" si="52"/>
        <v>0</v>
      </c>
      <c r="BQ75" s="66">
        <f t="shared" si="52"/>
        <v>0</v>
      </c>
      <c r="BR75" s="66">
        <f t="shared" si="52"/>
        <v>1894444.3899999992</v>
      </c>
      <c r="BS75" s="66">
        <f t="shared" si="52"/>
        <v>852105.65</v>
      </c>
      <c r="BT75" s="66">
        <f t="shared" si="52"/>
        <v>0</v>
      </c>
      <c r="BU75" s="66">
        <f t="shared" si="52"/>
        <v>0</v>
      </c>
      <c r="BV75" s="66">
        <f t="shared" si="52"/>
        <v>1834665.7699999996</v>
      </c>
      <c r="BW75" s="66">
        <f t="shared" si="52"/>
        <v>0</v>
      </c>
      <c r="BX75" s="66">
        <f t="shared" si="52"/>
        <v>0</v>
      </c>
      <c r="BY75" s="66">
        <f t="shared" si="52"/>
        <v>5578272.9700000007</v>
      </c>
      <c r="BZ75" s="66">
        <f t="shared" si="52"/>
        <v>240.42</v>
      </c>
      <c r="CA75" s="66">
        <f t="shared" si="52"/>
        <v>16947934.23</v>
      </c>
      <c r="CB75" s="66">
        <f t="shared" si="52"/>
        <v>1353.97</v>
      </c>
      <c r="CC75" s="66">
        <f t="shared" si="52"/>
        <v>35550334.230000004</v>
      </c>
      <c r="CD75" s="66">
        <f t="shared" si="52"/>
        <v>2422.6800000000003</v>
      </c>
      <c r="CE75" s="66">
        <f t="shared" si="52"/>
        <v>6105500</v>
      </c>
      <c r="CF75" s="66">
        <f t="shared" si="52"/>
        <v>0</v>
      </c>
      <c r="CG75" s="66">
        <f t="shared" si="52"/>
        <v>1834665.7700000003</v>
      </c>
      <c r="CH75" s="66">
        <f t="shared" si="52"/>
        <v>0</v>
      </c>
      <c r="CI75" s="66">
        <f t="shared" si="52"/>
        <v>0</v>
      </c>
      <c r="CJ75" s="66">
        <f t="shared" si="52"/>
        <v>0</v>
      </c>
      <c r="CK75" s="66">
        <f t="shared" si="52"/>
        <v>2290591.15</v>
      </c>
      <c r="CL75" s="66">
        <f t="shared" si="52"/>
        <v>0</v>
      </c>
      <c r="CM75" s="66">
        <f t="shared" si="52"/>
        <v>0</v>
      </c>
      <c r="CN75" s="66">
        <f t="shared" si="52"/>
        <v>0</v>
      </c>
      <c r="CO75" s="66">
        <f t="shared" si="52"/>
        <v>5649574.6200000001</v>
      </c>
      <c r="CP75" s="66">
        <f t="shared" si="52"/>
        <v>0</v>
      </c>
      <c r="CQ75" s="66">
        <f t="shared" si="52"/>
        <v>6105500</v>
      </c>
      <c r="CR75" s="66">
        <f t="shared" si="52"/>
        <v>0</v>
      </c>
      <c r="CS75" s="66">
        <f t="shared" si="52"/>
        <v>0</v>
      </c>
      <c r="CT75" s="66">
        <f t="shared" si="52"/>
        <v>0</v>
      </c>
      <c r="CU75" s="66">
        <f t="shared" si="52"/>
        <v>0</v>
      </c>
      <c r="CV75" s="66">
        <f t="shared" si="52"/>
        <v>0</v>
      </c>
      <c r="CW75" s="66">
        <f t="shared" si="52"/>
        <v>0</v>
      </c>
      <c r="CX75" s="66">
        <f t="shared" si="52"/>
        <v>0</v>
      </c>
      <c r="CY75" s="66">
        <f t="shared" si="52"/>
        <v>0</v>
      </c>
      <c r="CZ75" s="66">
        <f t="shared" si="52"/>
        <v>2290591.15</v>
      </c>
      <c r="DA75" s="66">
        <f t="shared" si="52"/>
        <v>0</v>
      </c>
      <c r="DB75" s="66">
        <f t="shared" si="52"/>
        <v>0</v>
      </c>
      <c r="DC75" s="66">
        <f t="shared" si="52"/>
        <v>3802716.0799999991</v>
      </c>
      <c r="DD75" s="66">
        <f t="shared" si="52"/>
        <v>0</v>
      </c>
      <c r="DE75" s="66">
        <f t="shared" si="52"/>
        <v>4593375.07</v>
      </c>
      <c r="DF75" s="66">
        <f t="shared" si="52"/>
        <v>1432.1100000000001</v>
      </c>
      <c r="DG75" s="66">
        <f t="shared" si="52"/>
        <v>6011910</v>
      </c>
      <c r="DH75" s="66">
        <f t="shared" si="52"/>
        <v>0</v>
      </c>
      <c r="DI75" s="66">
        <f t="shared" si="52"/>
        <v>0</v>
      </c>
      <c r="DJ75" s="66">
        <f t="shared" si="52"/>
        <v>0</v>
      </c>
      <c r="DK75" s="66">
        <f t="shared" si="52"/>
        <v>0</v>
      </c>
      <c r="DL75" s="66">
        <f t="shared" si="52"/>
        <v>0</v>
      </c>
      <c r="DM75" s="66">
        <f t="shared" si="52"/>
        <v>0</v>
      </c>
      <c r="DN75" s="66">
        <f t="shared" si="52"/>
        <v>3802716.0799999991</v>
      </c>
      <c r="DO75" s="66">
        <f t="shared" si="52"/>
        <v>0</v>
      </c>
      <c r="DP75" s="66">
        <f t="shared" si="52"/>
        <v>0</v>
      </c>
      <c r="DQ75" s="66">
        <f t="shared" si="52"/>
        <v>0</v>
      </c>
      <c r="DR75" s="66">
        <f t="shared" si="52"/>
        <v>0</v>
      </c>
      <c r="DS75" s="66">
        <f t="shared" si="52"/>
        <v>4807610.3100000005</v>
      </c>
      <c r="DT75" s="66">
        <f t="shared" si="52"/>
        <v>5007015.7699999996</v>
      </c>
      <c r="DU75" s="66">
        <f t="shared" si="52"/>
        <v>0</v>
      </c>
      <c r="DV75" s="66">
        <f t="shared" si="52"/>
        <v>15249965.459999999</v>
      </c>
      <c r="DW75" s="66">
        <f t="shared" si="52"/>
        <v>50800299.690000005</v>
      </c>
      <c r="DX75" s="66">
        <f t="shared" si="52"/>
        <v>1759540</v>
      </c>
      <c r="DY75" s="66">
        <f t="shared" si="52"/>
        <v>0</v>
      </c>
      <c r="DZ75" s="66">
        <f t="shared" ref="DZ75:FR75" si="53">DZ76+DZ80</f>
        <v>0</v>
      </c>
      <c r="EA75" s="66">
        <f t="shared" si="53"/>
        <v>0</v>
      </c>
      <c r="EB75" s="66">
        <f t="shared" si="53"/>
        <v>4807610.3100000005</v>
      </c>
      <c r="EC75" s="66">
        <f t="shared" si="53"/>
        <v>0</v>
      </c>
      <c r="ED75" s="66">
        <f t="shared" si="53"/>
        <v>0</v>
      </c>
      <c r="EE75" s="66">
        <f t="shared" si="53"/>
        <v>951174.18000000017</v>
      </c>
      <c r="EF75" s="66">
        <f t="shared" si="53"/>
        <v>0</v>
      </c>
      <c r="EG75" s="66">
        <f t="shared" si="53"/>
        <v>0</v>
      </c>
      <c r="EH75" s="66">
        <f t="shared" si="53"/>
        <v>5615976.1299999999</v>
      </c>
      <c r="EI75" s="66">
        <f t="shared" si="53"/>
        <v>37.99</v>
      </c>
      <c r="EJ75" s="66">
        <f t="shared" si="53"/>
        <v>5007500</v>
      </c>
      <c r="EK75" s="66">
        <f t="shared" si="53"/>
        <v>0</v>
      </c>
      <c r="EL75" s="66">
        <f t="shared" si="53"/>
        <v>0</v>
      </c>
      <c r="EM75" s="66">
        <f t="shared" si="53"/>
        <v>0</v>
      </c>
      <c r="EN75" s="66">
        <f t="shared" si="53"/>
        <v>0</v>
      </c>
      <c r="EO75" s="66">
        <f t="shared" si="53"/>
        <v>0</v>
      </c>
      <c r="EP75" s="66">
        <f t="shared" si="53"/>
        <v>0</v>
      </c>
      <c r="EQ75" s="66">
        <f t="shared" si="53"/>
        <v>0</v>
      </c>
      <c r="ER75" s="66">
        <f t="shared" si="53"/>
        <v>951174.18000000017</v>
      </c>
      <c r="ES75" s="66">
        <f t="shared" si="53"/>
        <v>0</v>
      </c>
      <c r="ET75" s="66">
        <f t="shared" si="53"/>
        <v>0</v>
      </c>
      <c r="EU75" s="66">
        <f t="shared" si="53"/>
        <v>0</v>
      </c>
      <c r="EV75" s="66">
        <f t="shared" si="53"/>
        <v>0</v>
      </c>
      <c r="EW75" s="66">
        <f t="shared" si="53"/>
        <v>1057074.97</v>
      </c>
      <c r="EX75" s="66">
        <f t="shared" si="53"/>
        <v>33980.819999999367</v>
      </c>
      <c r="EY75" s="66">
        <f t="shared" si="53"/>
        <v>4935580.0299999993</v>
      </c>
      <c r="EZ75" s="66">
        <f t="shared" si="53"/>
        <v>1758.1399999999999</v>
      </c>
      <c r="FA75" s="66">
        <f t="shared" si="53"/>
        <v>5007500</v>
      </c>
      <c r="FB75" s="66">
        <f t="shared" si="53"/>
        <v>0</v>
      </c>
      <c r="FC75" s="66">
        <f t="shared" si="53"/>
        <v>0</v>
      </c>
      <c r="FD75" s="66">
        <f t="shared" si="53"/>
        <v>0</v>
      </c>
      <c r="FE75" s="66">
        <f t="shared" si="53"/>
        <v>0</v>
      </c>
      <c r="FF75" s="66">
        <f t="shared" si="53"/>
        <v>0</v>
      </c>
      <c r="FG75" s="66">
        <f t="shared" si="53"/>
        <v>0</v>
      </c>
      <c r="FH75" s="66">
        <f t="shared" si="53"/>
        <v>0</v>
      </c>
      <c r="FI75" s="66">
        <f t="shared" si="53"/>
        <v>1057074.97</v>
      </c>
      <c r="FJ75" s="66">
        <f t="shared" si="53"/>
        <v>33980.819999999367</v>
      </c>
      <c r="FK75" s="66">
        <f t="shared" si="53"/>
        <v>0</v>
      </c>
      <c r="FL75" s="66">
        <f t="shared" si="53"/>
        <v>0</v>
      </c>
      <c r="FM75" s="66">
        <f t="shared" si="53"/>
        <v>6030594.1500000004</v>
      </c>
      <c r="FN75" s="66">
        <f t="shared" si="53"/>
        <v>0</v>
      </c>
      <c r="FO75" s="66">
        <f t="shared" si="53"/>
        <v>16582150.310000001</v>
      </c>
      <c r="FP75" s="66">
        <f t="shared" si="53"/>
        <v>67382450</v>
      </c>
      <c r="FQ75" s="66">
        <f t="shared" si="53"/>
        <v>0</v>
      </c>
      <c r="FR75" s="66">
        <f t="shared" si="53"/>
        <v>5650.9199999999992</v>
      </c>
      <c r="FS75" s="66">
        <v>39.079999999999671</v>
      </c>
      <c r="FT75" s="4"/>
      <c r="FU75" s="4"/>
      <c r="FV75" s="4"/>
      <c r="FW75" s="4"/>
      <c r="FX75" s="4"/>
    </row>
    <row r="76" spans="1:180" s="41" customFormat="1" x14ac:dyDescent="0.25">
      <c r="A76" s="73"/>
      <c r="B76" s="74" t="s">
        <v>212</v>
      </c>
      <c r="C76" s="75">
        <f t="shared" ref="C76:BM76" si="54">C77+C78+C79</f>
        <v>67311555.640000001</v>
      </c>
      <c r="D76" s="75">
        <f t="shared" si="54"/>
        <v>5605.64</v>
      </c>
      <c r="E76" s="75">
        <f t="shared" si="54"/>
        <v>5394000</v>
      </c>
      <c r="F76" s="75">
        <f t="shared" si="54"/>
        <v>407174.77</v>
      </c>
      <c r="G76" s="75">
        <f t="shared" si="54"/>
        <v>1292458.1099999999</v>
      </c>
      <c r="H76" s="75">
        <f t="shared" si="54"/>
        <v>0</v>
      </c>
      <c r="I76" s="75">
        <f t="shared" si="54"/>
        <v>6279283.3399999999</v>
      </c>
      <c r="J76" s="75">
        <f t="shared" si="54"/>
        <v>0</v>
      </c>
      <c r="K76" s="75">
        <f t="shared" si="54"/>
        <v>6200000</v>
      </c>
      <c r="L76" s="75">
        <f t="shared" si="54"/>
        <v>0</v>
      </c>
      <c r="M76" s="75">
        <f t="shared" si="54"/>
        <v>0</v>
      </c>
      <c r="N76" s="75">
        <f t="shared" si="54"/>
        <v>1068.71</v>
      </c>
      <c r="O76" s="75">
        <f t="shared" si="54"/>
        <v>407174.77</v>
      </c>
      <c r="P76" s="75">
        <f t="shared" si="54"/>
        <v>1292458.1099999999</v>
      </c>
      <c r="Q76" s="75">
        <f t="shared" si="54"/>
        <v>0</v>
      </c>
      <c r="R76" s="75">
        <f t="shared" si="54"/>
        <v>1058541.56</v>
      </c>
      <c r="S76" s="75">
        <f t="shared" si="54"/>
        <v>1847356.7499999991</v>
      </c>
      <c r="T76" s="75">
        <f t="shared" si="54"/>
        <v>0</v>
      </c>
      <c r="U76" s="75">
        <f t="shared" si="54"/>
        <v>0</v>
      </c>
      <c r="V76" s="75">
        <f t="shared" si="54"/>
        <v>0</v>
      </c>
      <c r="W76" s="75">
        <f t="shared" si="54"/>
        <v>6102463.1399999987</v>
      </c>
      <c r="X76" s="75">
        <f t="shared" si="54"/>
        <v>170.49</v>
      </c>
      <c r="Y76" s="75">
        <f t="shared" si="54"/>
        <v>898.21999999999991</v>
      </c>
      <c r="Z76" s="75">
        <f t="shared" si="54"/>
        <v>6989968.71</v>
      </c>
      <c r="AA76" s="75">
        <f t="shared" si="54"/>
        <v>0</v>
      </c>
      <c r="AB76" s="75">
        <f t="shared" si="54"/>
        <v>0</v>
      </c>
      <c r="AC76" s="75">
        <f t="shared" si="54"/>
        <v>1058541.56</v>
      </c>
      <c r="AD76" s="75">
        <f t="shared" si="54"/>
        <v>1847356.7499999991</v>
      </c>
      <c r="AE76" s="75">
        <f t="shared" si="54"/>
        <v>0</v>
      </c>
      <c r="AF76" s="75">
        <f t="shared" si="54"/>
        <v>527.70000000018626</v>
      </c>
      <c r="AG76" s="75">
        <f t="shared" si="54"/>
        <v>0</v>
      </c>
      <c r="AH76" s="75">
        <f t="shared" si="54"/>
        <v>6201681.2200000007</v>
      </c>
      <c r="AI76" s="75">
        <f t="shared" si="54"/>
        <v>0</v>
      </c>
      <c r="AJ76" s="75">
        <f t="shared" si="54"/>
        <v>234790.7099999981</v>
      </c>
      <c r="AK76" s="75">
        <f t="shared" si="54"/>
        <v>18583427.699999999</v>
      </c>
      <c r="AL76" s="75">
        <f t="shared" si="54"/>
        <v>1068.71</v>
      </c>
      <c r="AM76" s="75">
        <f t="shared" si="54"/>
        <v>6200000</v>
      </c>
      <c r="AN76" s="75">
        <f t="shared" si="54"/>
        <v>0</v>
      </c>
      <c r="AO76" s="75">
        <f t="shared" si="54"/>
        <v>0</v>
      </c>
      <c r="AP76" s="75">
        <f t="shared" si="54"/>
        <v>2313.8000000000002</v>
      </c>
      <c r="AQ76" s="75">
        <f t="shared" si="54"/>
        <v>2841.5</v>
      </c>
      <c r="AR76" s="75">
        <f t="shared" si="54"/>
        <v>0</v>
      </c>
      <c r="AS76" s="75">
        <f t="shared" si="54"/>
        <v>798093.69999999937</v>
      </c>
      <c r="AT76" s="75">
        <f t="shared" si="54"/>
        <v>603164.05999999982</v>
      </c>
      <c r="AU76" s="75">
        <f t="shared" si="54"/>
        <v>231421.50999999998</v>
      </c>
      <c r="AV76" s="75">
        <f t="shared" si="54"/>
        <v>5773121.1500000004</v>
      </c>
      <c r="AW76" s="75">
        <f t="shared" si="54"/>
        <v>215.33</v>
      </c>
      <c r="AX76" s="75">
        <f t="shared" si="54"/>
        <v>6200000</v>
      </c>
      <c r="AY76" s="75">
        <f t="shared" si="54"/>
        <v>0</v>
      </c>
      <c r="AZ76" s="75">
        <f t="shared" si="54"/>
        <v>0</v>
      </c>
      <c r="BA76" s="75">
        <f t="shared" si="54"/>
        <v>0</v>
      </c>
      <c r="BB76" s="75">
        <f t="shared" si="54"/>
        <v>798093.69999999937</v>
      </c>
      <c r="BC76" s="75">
        <f t="shared" si="54"/>
        <v>603164.05999999982</v>
      </c>
      <c r="BD76" s="75">
        <f t="shared" si="54"/>
        <v>0</v>
      </c>
      <c r="BE76" s="75">
        <f t="shared" si="54"/>
        <v>0</v>
      </c>
      <c r="BF76" s="75">
        <f t="shared" si="54"/>
        <v>1893232.5099999993</v>
      </c>
      <c r="BG76" s="75">
        <f t="shared" si="54"/>
        <v>852105.65</v>
      </c>
      <c r="BH76" s="75">
        <f t="shared" si="54"/>
        <v>5353802.78</v>
      </c>
      <c r="BI76" s="75">
        <f t="shared" si="54"/>
        <v>898.22</v>
      </c>
      <c r="BJ76" s="75">
        <f t="shared" si="54"/>
        <v>6164600</v>
      </c>
      <c r="BK76" s="75">
        <f t="shared" si="54"/>
        <v>0</v>
      </c>
      <c r="BL76" s="75">
        <f t="shared" si="54"/>
        <v>0</v>
      </c>
      <c r="BM76" s="75">
        <f t="shared" si="54"/>
        <v>200000</v>
      </c>
      <c r="BN76" s="75">
        <f t="shared" ref="BN76:DY76" si="55">BN77+BN78+BN79</f>
        <v>0</v>
      </c>
      <c r="BO76" s="75">
        <f t="shared" si="55"/>
        <v>0</v>
      </c>
      <c r="BP76" s="75">
        <f t="shared" si="55"/>
        <v>0</v>
      </c>
      <c r="BQ76" s="75">
        <f t="shared" si="55"/>
        <v>0</v>
      </c>
      <c r="BR76" s="75">
        <f t="shared" si="55"/>
        <v>1893232.5099999993</v>
      </c>
      <c r="BS76" s="75">
        <f t="shared" si="55"/>
        <v>852105.65</v>
      </c>
      <c r="BT76" s="75">
        <f t="shared" si="55"/>
        <v>0</v>
      </c>
      <c r="BU76" s="75">
        <f t="shared" si="55"/>
        <v>0</v>
      </c>
      <c r="BV76" s="75">
        <f t="shared" si="55"/>
        <v>1833897.5799999996</v>
      </c>
      <c r="BW76" s="75">
        <f t="shared" si="55"/>
        <v>0</v>
      </c>
      <c r="BX76" s="75">
        <f t="shared" si="55"/>
        <v>0</v>
      </c>
      <c r="BY76" s="75">
        <f t="shared" si="55"/>
        <v>5571829.2800000003</v>
      </c>
      <c r="BZ76" s="75">
        <f t="shared" si="55"/>
        <v>240.42</v>
      </c>
      <c r="CA76" s="75">
        <f t="shared" si="55"/>
        <v>16930174.719999999</v>
      </c>
      <c r="CB76" s="75">
        <f t="shared" si="55"/>
        <v>1353.97</v>
      </c>
      <c r="CC76" s="75">
        <f t="shared" si="55"/>
        <v>35513602.420000002</v>
      </c>
      <c r="CD76" s="75">
        <f t="shared" si="55"/>
        <v>2422.6800000000003</v>
      </c>
      <c r="CE76" s="75">
        <f t="shared" si="55"/>
        <v>6100000</v>
      </c>
      <c r="CF76" s="75">
        <f t="shared" si="55"/>
        <v>0</v>
      </c>
      <c r="CG76" s="75">
        <f t="shared" si="55"/>
        <v>1833897.5800000003</v>
      </c>
      <c r="CH76" s="75">
        <f t="shared" si="55"/>
        <v>0</v>
      </c>
      <c r="CI76" s="75">
        <f t="shared" si="55"/>
        <v>0</v>
      </c>
      <c r="CJ76" s="75">
        <f t="shared" si="55"/>
        <v>0</v>
      </c>
      <c r="CK76" s="75">
        <f t="shared" si="55"/>
        <v>2288659.88</v>
      </c>
      <c r="CL76" s="75">
        <f t="shared" si="55"/>
        <v>0</v>
      </c>
      <c r="CM76" s="75">
        <f t="shared" si="55"/>
        <v>0</v>
      </c>
      <c r="CN76" s="75">
        <f t="shared" si="55"/>
        <v>0</v>
      </c>
      <c r="CO76" s="75">
        <f t="shared" si="55"/>
        <v>5645237.7000000002</v>
      </c>
      <c r="CP76" s="75">
        <f t="shared" si="55"/>
        <v>0</v>
      </c>
      <c r="CQ76" s="75">
        <f t="shared" si="55"/>
        <v>6100000</v>
      </c>
      <c r="CR76" s="75">
        <f t="shared" si="55"/>
        <v>0</v>
      </c>
      <c r="CS76" s="75">
        <f t="shared" si="55"/>
        <v>0</v>
      </c>
      <c r="CT76" s="75">
        <f t="shared" si="55"/>
        <v>0</v>
      </c>
      <c r="CU76" s="75">
        <f t="shared" si="55"/>
        <v>0</v>
      </c>
      <c r="CV76" s="75">
        <f t="shared" si="55"/>
        <v>0</v>
      </c>
      <c r="CW76" s="75">
        <f t="shared" si="55"/>
        <v>0</v>
      </c>
      <c r="CX76" s="75">
        <f t="shared" si="55"/>
        <v>0</v>
      </c>
      <c r="CY76" s="75">
        <f t="shared" si="55"/>
        <v>0</v>
      </c>
      <c r="CZ76" s="75">
        <f t="shared" si="55"/>
        <v>2288659.88</v>
      </c>
      <c r="DA76" s="75">
        <f t="shared" si="55"/>
        <v>0</v>
      </c>
      <c r="DB76" s="75">
        <f t="shared" si="55"/>
        <v>0</v>
      </c>
      <c r="DC76" s="75">
        <f t="shared" si="55"/>
        <v>3800037.5799999991</v>
      </c>
      <c r="DD76" s="75">
        <f t="shared" si="55"/>
        <v>0</v>
      </c>
      <c r="DE76" s="75">
        <f t="shared" si="55"/>
        <v>4588622.3000000007</v>
      </c>
      <c r="DF76" s="75">
        <f t="shared" si="55"/>
        <v>1432.1100000000001</v>
      </c>
      <c r="DG76" s="75">
        <f t="shared" si="55"/>
        <v>6006410</v>
      </c>
      <c r="DH76" s="75">
        <f t="shared" si="55"/>
        <v>0</v>
      </c>
      <c r="DI76" s="75">
        <f t="shared" si="55"/>
        <v>0</v>
      </c>
      <c r="DJ76" s="75">
        <f t="shared" si="55"/>
        <v>0</v>
      </c>
      <c r="DK76" s="75">
        <f t="shared" si="55"/>
        <v>0</v>
      </c>
      <c r="DL76" s="75">
        <f t="shared" si="55"/>
        <v>0</v>
      </c>
      <c r="DM76" s="75">
        <f t="shared" si="55"/>
        <v>0</v>
      </c>
      <c r="DN76" s="75">
        <f t="shared" si="55"/>
        <v>3800037.5799999991</v>
      </c>
      <c r="DO76" s="75">
        <f t="shared" si="55"/>
        <v>0</v>
      </c>
      <c r="DP76" s="75">
        <f t="shared" si="55"/>
        <v>0</v>
      </c>
      <c r="DQ76" s="75">
        <f t="shared" si="55"/>
        <v>0</v>
      </c>
      <c r="DR76" s="75">
        <f t="shared" si="55"/>
        <v>0</v>
      </c>
      <c r="DS76" s="75">
        <f t="shared" si="55"/>
        <v>4806487.07</v>
      </c>
      <c r="DT76" s="75">
        <f t="shared" si="55"/>
        <v>4999960.51</v>
      </c>
      <c r="DU76" s="75">
        <f t="shared" si="55"/>
        <v>0</v>
      </c>
      <c r="DV76" s="75">
        <f t="shared" si="55"/>
        <v>15233820.51</v>
      </c>
      <c r="DW76" s="75">
        <f t="shared" si="55"/>
        <v>50747422.930000007</v>
      </c>
      <c r="DX76" s="75">
        <f t="shared" si="55"/>
        <v>1752040</v>
      </c>
      <c r="DY76" s="75">
        <f t="shared" si="55"/>
        <v>0</v>
      </c>
      <c r="DZ76" s="75">
        <f t="shared" ref="DZ76:FR76" si="56">DZ77+DZ78+DZ79</f>
        <v>0</v>
      </c>
      <c r="EA76" s="75">
        <f t="shared" si="56"/>
        <v>0</v>
      </c>
      <c r="EB76" s="75">
        <f t="shared" si="56"/>
        <v>4806487.07</v>
      </c>
      <c r="EC76" s="75">
        <f t="shared" si="56"/>
        <v>0</v>
      </c>
      <c r="ED76" s="75">
        <f t="shared" si="56"/>
        <v>0</v>
      </c>
      <c r="EE76" s="75">
        <f t="shared" si="56"/>
        <v>943463.25000000012</v>
      </c>
      <c r="EF76" s="75">
        <f t="shared" si="56"/>
        <v>0</v>
      </c>
      <c r="EG76" s="75">
        <f t="shared" si="56"/>
        <v>0</v>
      </c>
      <c r="EH76" s="75">
        <f t="shared" si="56"/>
        <v>5615063.8200000003</v>
      </c>
      <c r="EI76" s="75">
        <f t="shared" si="56"/>
        <v>37.99</v>
      </c>
      <c r="EJ76" s="75">
        <f t="shared" si="56"/>
        <v>5000000</v>
      </c>
      <c r="EK76" s="75">
        <f t="shared" si="56"/>
        <v>0</v>
      </c>
      <c r="EL76" s="75">
        <f t="shared" si="56"/>
        <v>0</v>
      </c>
      <c r="EM76" s="75">
        <f t="shared" si="56"/>
        <v>0</v>
      </c>
      <c r="EN76" s="75">
        <f t="shared" si="56"/>
        <v>0</v>
      </c>
      <c r="EO76" s="75">
        <f t="shared" si="56"/>
        <v>0</v>
      </c>
      <c r="EP76" s="75">
        <f t="shared" si="56"/>
        <v>0</v>
      </c>
      <c r="EQ76" s="75">
        <f t="shared" si="56"/>
        <v>0</v>
      </c>
      <c r="ER76" s="75">
        <f t="shared" si="56"/>
        <v>943463.25000000012</v>
      </c>
      <c r="ES76" s="75">
        <f t="shared" si="56"/>
        <v>0</v>
      </c>
      <c r="ET76" s="75">
        <f t="shared" si="56"/>
        <v>0</v>
      </c>
      <c r="EU76" s="75">
        <f t="shared" si="56"/>
        <v>0</v>
      </c>
      <c r="EV76" s="75">
        <f t="shared" si="56"/>
        <v>0</v>
      </c>
      <c r="EW76" s="75">
        <f t="shared" si="56"/>
        <v>1045566.55</v>
      </c>
      <c r="EX76" s="75">
        <f t="shared" si="56"/>
        <v>33980.819999999367</v>
      </c>
      <c r="EY76" s="75">
        <f t="shared" si="56"/>
        <v>4931877.5199999996</v>
      </c>
      <c r="EZ76" s="75">
        <f t="shared" si="56"/>
        <v>1673.78</v>
      </c>
      <c r="FA76" s="75">
        <f t="shared" si="56"/>
        <v>5000000</v>
      </c>
      <c r="FB76" s="75">
        <f t="shared" si="56"/>
        <v>0</v>
      </c>
      <c r="FC76" s="75">
        <f t="shared" si="56"/>
        <v>0</v>
      </c>
      <c r="FD76" s="75">
        <f t="shared" si="56"/>
        <v>0</v>
      </c>
      <c r="FE76" s="75">
        <f t="shared" si="56"/>
        <v>0</v>
      </c>
      <c r="FF76" s="75">
        <f t="shared" si="56"/>
        <v>0</v>
      </c>
      <c r="FG76" s="75">
        <f t="shared" si="56"/>
        <v>0</v>
      </c>
      <c r="FH76" s="75">
        <f t="shared" si="56"/>
        <v>0</v>
      </c>
      <c r="FI76" s="75">
        <f t="shared" si="56"/>
        <v>1045566.55</v>
      </c>
      <c r="FJ76" s="75">
        <f t="shared" si="56"/>
        <v>33980.819999999367</v>
      </c>
      <c r="FK76" s="75">
        <f t="shared" si="56"/>
        <v>0</v>
      </c>
      <c r="FL76" s="75">
        <f t="shared" si="56"/>
        <v>0</v>
      </c>
      <c r="FM76" s="75">
        <f t="shared" si="56"/>
        <v>6011585.7300000004</v>
      </c>
      <c r="FN76" s="75">
        <f t="shared" si="56"/>
        <v>0</v>
      </c>
      <c r="FO76" s="75">
        <f t="shared" si="56"/>
        <v>16558527.07</v>
      </c>
      <c r="FP76" s="75">
        <f t="shared" si="56"/>
        <v>67305950</v>
      </c>
      <c r="FQ76" s="75">
        <f t="shared" si="56"/>
        <v>0</v>
      </c>
      <c r="FR76" s="75">
        <f t="shared" si="56"/>
        <v>5566.5599999999995</v>
      </c>
      <c r="FS76" s="75">
        <v>39.079999999999671</v>
      </c>
      <c r="FT76" s="42"/>
      <c r="FU76" s="42"/>
      <c r="FV76" s="42"/>
      <c r="FW76" s="42"/>
      <c r="FX76" s="42"/>
    </row>
    <row r="77" spans="1:180" s="41" customFormat="1" x14ac:dyDescent="0.25">
      <c r="A77" s="44"/>
      <c r="B77" s="45" t="s">
        <v>213</v>
      </c>
      <c r="C77" s="46">
        <f>28249644.2+664.23</f>
        <v>28250308.43</v>
      </c>
      <c r="D77" s="46">
        <v>664.23</v>
      </c>
      <c r="E77" s="46">
        <v>1894000</v>
      </c>
      <c r="F77" s="46"/>
      <c r="G77" s="46">
        <v>734505.19</v>
      </c>
      <c r="H77" s="46"/>
      <c r="I77" s="40">
        <v>2628505.19</v>
      </c>
      <c r="J77" s="46"/>
      <c r="K77" s="46">
        <v>2100000</v>
      </c>
      <c r="L77" s="46"/>
      <c r="M77" s="46"/>
      <c r="N77" s="46">
        <v>170.49</v>
      </c>
      <c r="O77" s="46"/>
      <c r="P77" s="46">
        <v>734505.19</v>
      </c>
      <c r="Q77" s="46"/>
      <c r="R77" s="46"/>
      <c r="S77" s="46">
        <v>1227022.6099999994</v>
      </c>
      <c r="T77" s="46"/>
      <c r="U77" s="46"/>
      <c r="V77" s="46"/>
      <c r="W77" s="40">
        <v>2592346.9299999992</v>
      </c>
      <c r="X77" s="46">
        <v>170.49</v>
      </c>
      <c r="Y77" s="46"/>
      <c r="Z77" s="46">
        <v>2488900</v>
      </c>
      <c r="AA77" s="46"/>
      <c r="AB77" s="46"/>
      <c r="AC77" s="46"/>
      <c r="AD77" s="46">
        <v>1227022.6099999994</v>
      </c>
      <c r="AE77" s="46"/>
      <c r="AF77" s="46">
        <v>1308992.3899999999</v>
      </c>
      <c r="AG77" s="46"/>
      <c r="AH77" s="40">
        <v>2570869.7800000003</v>
      </c>
      <c r="AI77" s="46"/>
      <c r="AJ77" s="46">
        <v>234790.7099999981</v>
      </c>
      <c r="AK77" s="40">
        <v>7791721.8999999994</v>
      </c>
      <c r="AL77" s="40">
        <v>170.49</v>
      </c>
      <c r="AM77" s="40">
        <v>2100000</v>
      </c>
      <c r="AN77" s="46"/>
      <c r="AO77" s="46"/>
      <c r="AP77" s="46">
        <v>2313.8000000000002</v>
      </c>
      <c r="AQ77" s="46">
        <v>2841.5</v>
      </c>
      <c r="AR77" s="46"/>
      <c r="AS77" s="46"/>
      <c r="AT77" s="46">
        <v>603164.05999999982</v>
      </c>
      <c r="AU77" s="46">
        <v>231421.50999999998</v>
      </c>
      <c r="AV77" s="40">
        <v>2471214.8499999996</v>
      </c>
      <c r="AW77" s="46">
        <v>215.33</v>
      </c>
      <c r="AX77" s="40">
        <v>2100000</v>
      </c>
      <c r="AY77" s="46"/>
      <c r="AZ77" s="46"/>
      <c r="BA77" s="46"/>
      <c r="BB77" s="46"/>
      <c r="BC77" s="46">
        <v>603164.05999999982</v>
      </c>
      <c r="BD77" s="46"/>
      <c r="BE77" s="46"/>
      <c r="BF77" s="46"/>
      <c r="BG77" s="46">
        <v>852105.65</v>
      </c>
      <c r="BH77" s="40">
        <v>2348941.5900000003</v>
      </c>
      <c r="BI77" s="46"/>
      <c r="BJ77" s="40">
        <v>2100000</v>
      </c>
      <c r="BK77" s="46"/>
      <c r="BL77" s="46"/>
      <c r="BM77" s="46">
        <v>200000</v>
      </c>
      <c r="BN77" s="46"/>
      <c r="BO77" s="46"/>
      <c r="BP77" s="46"/>
      <c r="BQ77" s="46"/>
      <c r="BR77" s="46"/>
      <c r="BS77" s="46">
        <v>852105.65</v>
      </c>
      <c r="BT77" s="46">
        <v>1500000</v>
      </c>
      <c r="BU77" s="46"/>
      <c r="BV77" s="46">
        <v>463597.06</v>
      </c>
      <c r="BW77" s="46"/>
      <c r="BX77" s="46"/>
      <c r="BY77" s="40">
        <v>2484297.29</v>
      </c>
      <c r="BZ77" s="46">
        <v>240.42</v>
      </c>
      <c r="CA77" s="40">
        <v>7535875.2399999993</v>
      </c>
      <c r="CB77" s="40">
        <v>455.75</v>
      </c>
      <c r="CC77" s="40">
        <v>15327597.139999999</v>
      </c>
      <c r="CD77" s="40">
        <v>626.24</v>
      </c>
      <c r="CE77" s="40">
        <v>2600000</v>
      </c>
      <c r="CF77" s="46"/>
      <c r="CG77" s="46">
        <v>463597.06000000145</v>
      </c>
      <c r="CH77" s="46"/>
      <c r="CI77" s="46"/>
      <c r="CJ77" s="46"/>
      <c r="CK77" s="46">
        <v>662908.31999999995</v>
      </c>
      <c r="CL77" s="46"/>
      <c r="CM77" s="46"/>
      <c r="CN77" s="46"/>
      <c r="CO77" s="40">
        <v>2400688.7400000016</v>
      </c>
      <c r="CP77" s="46"/>
      <c r="CQ77" s="40">
        <v>2600000</v>
      </c>
      <c r="CR77" s="46"/>
      <c r="CS77" s="46"/>
      <c r="CT77" s="46"/>
      <c r="CU77" s="46"/>
      <c r="CV77" s="46"/>
      <c r="CW77" s="46"/>
      <c r="CX77" s="46"/>
      <c r="CY77" s="46"/>
      <c r="CZ77" s="46">
        <v>662908.31999999995</v>
      </c>
      <c r="DA77" s="46"/>
      <c r="DB77" s="46"/>
      <c r="DC77" s="46">
        <v>1323640.6199999996</v>
      </c>
      <c r="DD77" s="46"/>
      <c r="DE77" s="40">
        <v>1939267.7000000002</v>
      </c>
      <c r="DF77" s="46"/>
      <c r="DG77" s="40">
        <v>2506410</v>
      </c>
      <c r="DH77" s="46"/>
      <c r="DI77" s="46"/>
      <c r="DJ77" s="46"/>
      <c r="DK77" s="46"/>
      <c r="DL77" s="46"/>
      <c r="DM77" s="46"/>
      <c r="DN77" s="46">
        <v>1323640.6199999996</v>
      </c>
      <c r="DO77" s="46"/>
      <c r="DP77" s="46"/>
      <c r="DQ77" s="46"/>
      <c r="DR77" s="46"/>
      <c r="DS77" s="46">
        <v>1687187.35</v>
      </c>
      <c r="DT77" s="35">
        <v>2142863.2699999996</v>
      </c>
      <c r="DU77" s="46"/>
      <c r="DV77" s="40">
        <v>6482819.7100000009</v>
      </c>
      <c r="DW77" s="35">
        <v>21810416.850000001</v>
      </c>
      <c r="DX77" s="46">
        <v>752040</v>
      </c>
      <c r="DY77" s="46"/>
      <c r="DZ77" s="46"/>
      <c r="EA77" s="46"/>
      <c r="EB77" s="46">
        <v>1687187.35</v>
      </c>
      <c r="EC77" s="46"/>
      <c r="ED77" s="46"/>
      <c r="EE77" s="46">
        <v>164672.23000000001</v>
      </c>
      <c r="EF77" s="46"/>
      <c r="EG77" s="46"/>
      <c r="EH77" s="35">
        <v>2274555.12</v>
      </c>
      <c r="EI77" s="46">
        <v>37.99</v>
      </c>
      <c r="EJ77" s="46">
        <v>2000000</v>
      </c>
      <c r="EK77" s="46"/>
      <c r="EL77" s="46"/>
      <c r="EM77" s="46"/>
      <c r="EN77" s="46"/>
      <c r="EO77" s="46"/>
      <c r="EP77" s="46"/>
      <c r="EQ77" s="46"/>
      <c r="ER77" s="46">
        <v>164672.23000000001</v>
      </c>
      <c r="ES77" s="46"/>
      <c r="ET77" s="46"/>
      <c r="EU77" s="46"/>
      <c r="EV77" s="46"/>
      <c r="EW77" s="46"/>
      <c r="EX77" s="46">
        <v>33980.819999999367</v>
      </c>
      <c r="EY77" s="35">
        <v>2198653.0499999993</v>
      </c>
      <c r="EZ77" s="46"/>
      <c r="FA77" s="46">
        <v>2000000</v>
      </c>
      <c r="FB77" s="46"/>
      <c r="FC77" s="46"/>
      <c r="FD77" s="46"/>
      <c r="FE77" s="46"/>
      <c r="FF77" s="46"/>
      <c r="FG77" s="46"/>
      <c r="FH77" s="46"/>
      <c r="FI77" s="46"/>
      <c r="FJ77" s="46">
        <v>33980.819999999367</v>
      </c>
      <c r="FK77" s="46"/>
      <c r="FL77" s="46"/>
      <c r="FM77" s="35">
        <v>1966019.1800000006</v>
      </c>
      <c r="FN77" s="46"/>
      <c r="FO77" s="35">
        <v>6439227.3500000006</v>
      </c>
      <c r="FP77" s="40">
        <v>28249644.200000003</v>
      </c>
      <c r="FQ77" s="40">
        <v>0</v>
      </c>
      <c r="FR77" s="35">
        <v>664.23</v>
      </c>
      <c r="FS77" s="40">
        <v>0</v>
      </c>
      <c r="FT77" s="42"/>
      <c r="FU77" s="42"/>
      <c r="FV77" s="42"/>
      <c r="FW77" s="42"/>
      <c r="FX77" s="42"/>
    </row>
    <row r="78" spans="1:180" s="41" customFormat="1" x14ac:dyDescent="0.25">
      <c r="A78" s="44"/>
      <c r="B78" s="45" t="s">
        <v>214</v>
      </c>
      <c r="C78" s="46">
        <f>10832016.86+3228.55+1675.64</f>
        <v>10836921.050000001</v>
      </c>
      <c r="D78" s="46">
        <v>4904.1899999999996</v>
      </c>
      <c r="E78" s="46">
        <v>1400000</v>
      </c>
      <c r="F78" s="46">
        <v>407174.77</v>
      </c>
      <c r="G78" s="46"/>
      <c r="H78" s="46"/>
      <c r="I78" s="40">
        <v>992825.23</v>
      </c>
      <c r="J78" s="46"/>
      <c r="K78" s="46">
        <v>1600000</v>
      </c>
      <c r="L78" s="46"/>
      <c r="M78" s="46"/>
      <c r="N78" s="46">
        <v>898.21999999999991</v>
      </c>
      <c r="O78" s="46">
        <v>407174.77</v>
      </c>
      <c r="P78" s="46"/>
      <c r="Q78" s="46"/>
      <c r="R78" s="46">
        <v>1058541.56</v>
      </c>
      <c r="S78" s="46"/>
      <c r="T78" s="46"/>
      <c r="U78" s="46"/>
      <c r="V78" s="46"/>
      <c r="W78" s="40">
        <v>947734.99</v>
      </c>
      <c r="X78" s="46"/>
      <c r="Y78" s="46">
        <v>898.21999999999991</v>
      </c>
      <c r="Z78" s="46">
        <v>1800000</v>
      </c>
      <c r="AA78" s="46"/>
      <c r="AB78" s="46"/>
      <c r="AC78" s="46">
        <v>1058541.56</v>
      </c>
      <c r="AD78" s="46"/>
      <c r="AE78" s="46"/>
      <c r="AF78" s="46">
        <v>-1867084.9199999997</v>
      </c>
      <c r="AG78" s="46"/>
      <c r="AH78" s="40">
        <v>991456.64000000036</v>
      </c>
      <c r="AI78" s="46"/>
      <c r="AJ78" s="46"/>
      <c r="AK78" s="40">
        <v>2932016.8600000003</v>
      </c>
      <c r="AL78" s="40">
        <v>898.21999999999991</v>
      </c>
      <c r="AM78" s="40">
        <v>1600000</v>
      </c>
      <c r="AN78" s="46"/>
      <c r="AO78" s="46"/>
      <c r="AP78" s="46"/>
      <c r="AQ78" s="46"/>
      <c r="AR78" s="46"/>
      <c r="AS78" s="46">
        <v>688111.07999999973</v>
      </c>
      <c r="AT78" s="46"/>
      <c r="AU78" s="46"/>
      <c r="AV78" s="40">
        <v>911888.92000000027</v>
      </c>
      <c r="AW78" s="46"/>
      <c r="AX78" s="40">
        <v>1600000</v>
      </c>
      <c r="AY78" s="46"/>
      <c r="AZ78" s="46"/>
      <c r="BA78" s="46"/>
      <c r="BB78" s="46">
        <v>688111.07999999973</v>
      </c>
      <c r="BC78" s="46"/>
      <c r="BD78" s="46"/>
      <c r="BE78" s="46"/>
      <c r="BF78" s="46">
        <v>1462084.7299999995</v>
      </c>
      <c r="BG78" s="46"/>
      <c r="BH78" s="40">
        <v>826026.35000000009</v>
      </c>
      <c r="BI78" s="46">
        <v>898.22</v>
      </c>
      <c r="BJ78" s="40">
        <v>1600000</v>
      </c>
      <c r="BK78" s="46"/>
      <c r="BL78" s="46"/>
      <c r="BM78" s="46"/>
      <c r="BN78" s="46"/>
      <c r="BO78" s="46"/>
      <c r="BP78" s="46"/>
      <c r="BQ78" s="46"/>
      <c r="BR78" s="46">
        <v>1462084.7299999995</v>
      </c>
      <c r="BS78" s="46"/>
      <c r="BT78" s="46">
        <v>-1500000</v>
      </c>
      <c r="BU78" s="46"/>
      <c r="BV78" s="46">
        <v>735011.3199999996</v>
      </c>
      <c r="BW78" s="46"/>
      <c r="BX78" s="46"/>
      <c r="BY78" s="40">
        <v>827073.40999999992</v>
      </c>
      <c r="BZ78" s="46"/>
      <c r="CA78" s="40">
        <v>2564988.6800000006</v>
      </c>
      <c r="CB78" s="40">
        <v>898.22</v>
      </c>
      <c r="CC78" s="40">
        <v>5497005.540000001</v>
      </c>
      <c r="CD78" s="40">
        <v>1796.44</v>
      </c>
      <c r="CE78" s="40">
        <v>1000000</v>
      </c>
      <c r="CF78" s="46"/>
      <c r="CG78" s="46">
        <v>735011.3199999996</v>
      </c>
      <c r="CH78" s="46"/>
      <c r="CI78" s="46"/>
      <c r="CJ78" s="46"/>
      <c r="CK78" s="46">
        <v>904572.67</v>
      </c>
      <c r="CL78" s="46"/>
      <c r="CM78" s="46"/>
      <c r="CN78" s="46"/>
      <c r="CO78" s="40">
        <v>830438.64999999956</v>
      </c>
      <c r="CP78" s="46"/>
      <c r="CQ78" s="40">
        <v>1000000</v>
      </c>
      <c r="CR78" s="46"/>
      <c r="CS78" s="46"/>
      <c r="CT78" s="46"/>
      <c r="CU78" s="46"/>
      <c r="CV78" s="46"/>
      <c r="CW78" s="46"/>
      <c r="CX78" s="46"/>
      <c r="CY78" s="46"/>
      <c r="CZ78" s="46">
        <v>904572.67</v>
      </c>
      <c r="DA78" s="46"/>
      <c r="DB78" s="46"/>
      <c r="DC78" s="46">
        <v>1194958.46</v>
      </c>
      <c r="DD78" s="46"/>
      <c r="DE78" s="40">
        <v>709614.21</v>
      </c>
      <c r="DF78" s="46">
        <v>1432.1100000000001</v>
      </c>
      <c r="DG78" s="40">
        <v>1000000</v>
      </c>
      <c r="DH78" s="46"/>
      <c r="DI78" s="46"/>
      <c r="DJ78" s="46"/>
      <c r="DK78" s="46"/>
      <c r="DL78" s="46"/>
      <c r="DM78" s="46"/>
      <c r="DN78" s="46">
        <v>1194958.46</v>
      </c>
      <c r="DO78" s="46"/>
      <c r="DP78" s="46"/>
      <c r="DQ78" s="46"/>
      <c r="DR78" s="46"/>
      <c r="DS78" s="46">
        <v>1428620.9499999997</v>
      </c>
      <c r="DT78" s="35">
        <v>766337.51000000024</v>
      </c>
      <c r="DU78" s="46"/>
      <c r="DV78" s="40">
        <v>2306390.3699999996</v>
      </c>
      <c r="DW78" s="35">
        <v>7803395.9100000001</v>
      </c>
      <c r="DX78" s="46"/>
      <c r="DY78" s="46"/>
      <c r="DZ78" s="46"/>
      <c r="EA78" s="46"/>
      <c r="EB78" s="46">
        <v>1428620.9499999997</v>
      </c>
      <c r="EC78" s="46"/>
      <c r="ED78" s="46"/>
      <c r="EE78" s="46">
        <v>569202.60000000009</v>
      </c>
      <c r="EF78" s="46"/>
      <c r="EG78" s="46"/>
      <c r="EH78" s="35">
        <v>859418.34999999963</v>
      </c>
      <c r="EI78" s="46"/>
      <c r="EJ78" s="46">
        <v>800000</v>
      </c>
      <c r="EK78" s="46"/>
      <c r="EL78" s="46"/>
      <c r="EM78" s="46"/>
      <c r="EN78" s="46"/>
      <c r="EO78" s="46"/>
      <c r="EP78" s="46"/>
      <c r="EQ78" s="46"/>
      <c r="ER78" s="46">
        <v>569202.60000000009</v>
      </c>
      <c r="ES78" s="46"/>
      <c r="ET78" s="46"/>
      <c r="EU78" s="46"/>
      <c r="EV78" s="46"/>
      <c r="EW78" s="46">
        <v>659773.74000000046</v>
      </c>
      <c r="EX78" s="46"/>
      <c r="EY78" s="35">
        <v>709428.85999999964</v>
      </c>
      <c r="EZ78" s="46">
        <v>1673.78</v>
      </c>
      <c r="FA78" s="46">
        <v>800000</v>
      </c>
      <c r="FB78" s="46"/>
      <c r="FC78" s="46"/>
      <c r="FD78" s="46"/>
      <c r="FE78" s="46"/>
      <c r="FF78" s="46"/>
      <c r="FG78" s="46"/>
      <c r="FH78" s="46"/>
      <c r="FI78" s="46">
        <v>659773.74000000046</v>
      </c>
      <c r="FJ78" s="46"/>
      <c r="FK78" s="46"/>
      <c r="FL78" s="46"/>
      <c r="FM78" s="35">
        <v>1459773.7400000005</v>
      </c>
      <c r="FN78" s="46"/>
      <c r="FO78" s="35">
        <v>3028620.9499999997</v>
      </c>
      <c r="FP78" s="40">
        <v>10832016.859999999</v>
      </c>
      <c r="FQ78" s="40">
        <v>0</v>
      </c>
      <c r="FR78" s="35">
        <v>4902.33</v>
      </c>
      <c r="FS78" s="40">
        <v>1.8599999999996726</v>
      </c>
      <c r="FT78" s="42"/>
      <c r="FU78" s="42"/>
      <c r="FV78" s="42"/>
      <c r="FW78" s="42"/>
      <c r="FX78" s="42"/>
    </row>
    <row r="79" spans="1:180" s="41" customFormat="1" x14ac:dyDescent="0.25">
      <c r="A79" s="44"/>
      <c r="B79" s="45" t="s">
        <v>215</v>
      </c>
      <c r="C79" s="46">
        <f>28224288.94+37.22</f>
        <v>28224326.16</v>
      </c>
      <c r="D79" s="46">
        <v>37.22</v>
      </c>
      <c r="E79" s="46">
        <v>2100000</v>
      </c>
      <c r="F79" s="46"/>
      <c r="G79" s="46">
        <v>557952.91999999993</v>
      </c>
      <c r="H79" s="46"/>
      <c r="I79" s="40">
        <v>2657952.92</v>
      </c>
      <c r="J79" s="46"/>
      <c r="K79" s="46">
        <v>2500000</v>
      </c>
      <c r="L79" s="46"/>
      <c r="M79" s="46"/>
      <c r="N79" s="46"/>
      <c r="O79" s="46"/>
      <c r="P79" s="46">
        <v>557952.91999999993</v>
      </c>
      <c r="Q79" s="46"/>
      <c r="R79" s="46"/>
      <c r="S79" s="46">
        <v>620334.13999999966</v>
      </c>
      <c r="T79" s="46"/>
      <c r="U79" s="46"/>
      <c r="V79" s="46"/>
      <c r="W79" s="40">
        <v>2562381.2199999997</v>
      </c>
      <c r="X79" s="46"/>
      <c r="Y79" s="46"/>
      <c r="Z79" s="46">
        <v>2701068.71</v>
      </c>
      <c r="AA79" s="46"/>
      <c r="AB79" s="46"/>
      <c r="AC79" s="46"/>
      <c r="AD79" s="46">
        <v>620334.13999999966</v>
      </c>
      <c r="AE79" s="46"/>
      <c r="AF79" s="46">
        <v>558620.23</v>
      </c>
      <c r="AG79" s="46"/>
      <c r="AH79" s="40">
        <v>2639354.8000000003</v>
      </c>
      <c r="AI79" s="46"/>
      <c r="AJ79" s="46"/>
      <c r="AK79" s="40">
        <v>7859688.9399999995</v>
      </c>
      <c r="AL79" s="40">
        <v>0</v>
      </c>
      <c r="AM79" s="40">
        <v>2500000</v>
      </c>
      <c r="AN79" s="46"/>
      <c r="AO79" s="46"/>
      <c r="AP79" s="46"/>
      <c r="AQ79" s="46"/>
      <c r="AR79" s="46"/>
      <c r="AS79" s="46">
        <v>109982.61999999965</v>
      </c>
      <c r="AT79" s="46"/>
      <c r="AU79" s="46"/>
      <c r="AV79" s="40">
        <v>2390017.3800000004</v>
      </c>
      <c r="AW79" s="46"/>
      <c r="AX79" s="40">
        <v>2500000</v>
      </c>
      <c r="AY79" s="46"/>
      <c r="AZ79" s="46"/>
      <c r="BA79" s="46"/>
      <c r="BB79" s="46">
        <v>109982.61999999965</v>
      </c>
      <c r="BC79" s="46"/>
      <c r="BD79" s="46"/>
      <c r="BE79" s="46"/>
      <c r="BF79" s="46">
        <v>431147.7799999998</v>
      </c>
      <c r="BG79" s="46"/>
      <c r="BH79" s="40">
        <v>2178834.84</v>
      </c>
      <c r="BI79" s="46"/>
      <c r="BJ79" s="40">
        <v>2464600</v>
      </c>
      <c r="BK79" s="46"/>
      <c r="BL79" s="46"/>
      <c r="BM79" s="46"/>
      <c r="BN79" s="46"/>
      <c r="BO79" s="46"/>
      <c r="BP79" s="46"/>
      <c r="BQ79" s="46"/>
      <c r="BR79" s="46">
        <v>431147.7799999998</v>
      </c>
      <c r="BS79" s="46"/>
      <c r="BT79" s="46"/>
      <c r="BU79" s="46"/>
      <c r="BV79" s="46">
        <v>635289.19999999995</v>
      </c>
      <c r="BW79" s="46"/>
      <c r="BX79" s="46"/>
      <c r="BY79" s="40">
        <v>2260458.58</v>
      </c>
      <c r="BZ79" s="46"/>
      <c r="CA79" s="40">
        <v>6829310.8000000007</v>
      </c>
      <c r="CB79" s="40">
        <v>0</v>
      </c>
      <c r="CC79" s="40">
        <v>14688999.74</v>
      </c>
      <c r="CD79" s="40">
        <v>0</v>
      </c>
      <c r="CE79" s="40">
        <v>2500000</v>
      </c>
      <c r="CF79" s="46"/>
      <c r="CG79" s="46">
        <v>635289.19999999925</v>
      </c>
      <c r="CH79" s="46"/>
      <c r="CI79" s="46"/>
      <c r="CJ79" s="46"/>
      <c r="CK79" s="46">
        <v>721178.89</v>
      </c>
      <c r="CL79" s="46"/>
      <c r="CM79" s="46"/>
      <c r="CN79" s="46"/>
      <c r="CO79" s="40">
        <v>2414110.3099999991</v>
      </c>
      <c r="CP79" s="46"/>
      <c r="CQ79" s="40">
        <v>2500000</v>
      </c>
      <c r="CR79" s="46"/>
      <c r="CS79" s="46"/>
      <c r="CT79" s="46"/>
      <c r="CU79" s="46"/>
      <c r="CV79" s="46"/>
      <c r="CW79" s="46"/>
      <c r="CX79" s="46"/>
      <c r="CY79" s="46"/>
      <c r="CZ79" s="46">
        <v>721178.89</v>
      </c>
      <c r="DA79" s="46"/>
      <c r="DB79" s="46"/>
      <c r="DC79" s="46">
        <v>1281438.4999999998</v>
      </c>
      <c r="DD79" s="46"/>
      <c r="DE79" s="40">
        <v>1939740.3900000004</v>
      </c>
      <c r="DF79" s="46"/>
      <c r="DG79" s="40">
        <v>2500000</v>
      </c>
      <c r="DH79" s="46"/>
      <c r="DI79" s="46"/>
      <c r="DJ79" s="46"/>
      <c r="DK79" s="46"/>
      <c r="DL79" s="46"/>
      <c r="DM79" s="46"/>
      <c r="DN79" s="46">
        <v>1281438.4999999998</v>
      </c>
      <c r="DO79" s="46"/>
      <c r="DP79" s="46"/>
      <c r="DQ79" s="46"/>
      <c r="DR79" s="46"/>
      <c r="DS79" s="46">
        <v>1690678.77</v>
      </c>
      <c r="DT79" s="35">
        <v>2090759.73</v>
      </c>
      <c r="DU79" s="46"/>
      <c r="DV79" s="40">
        <v>6444610.4299999997</v>
      </c>
      <c r="DW79" s="35">
        <v>21133610.170000002</v>
      </c>
      <c r="DX79" s="46">
        <v>1000000</v>
      </c>
      <c r="DY79" s="46"/>
      <c r="DZ79" s="46"/>
      <c r="EA79" s="46"/>
      <c r="EB79" s="46">
        <v>1690678.77</v>
      </c>
      <c r="EC79" s="46"/>
      <c r="ED79" s="46"/>
      <c r="EE79" s="46">
        <v>209588.42</v>
      </c>
      <c r="EF79" s="46"/>
      <c r="EG79" s="46"/>
      <c r="EH79" s="35">
        <v>2481090.35</v>
      </c>
      <c r="EI79" s="46"/>
      <c r="EJ79" s="46">
        <v>2200000</v>
      </c>
      <c r="EK79" s="46"/>
      <c r="EL79" s="46"/>
      <c r="EM79" s="46"/>
      <c r="EN79" s="46"/>
      <c r="EO79" s="46"/>
      <c r="EP79" s="46"/>
      <c r="EQ79" s="46"/>
      <c r="ER79" s="46">
        <v>209588.42</v>
      </c>
      <c r="ES79" s="46"/>
      <c r="ET79" s="46"/>
      <c r="EU79" s="46"/>
      <c r="EV79" s="46"/>
      <c r="EW79" s="46">
        <v>385792.80999999959</v>
      </c>
      <c r="EX79" s="46"/>
      <c r="EY79" s="35">
        <v>2023795.6100000003</v>
      </c>
      <c r="EZ79" s="46"/>
      <c r="FA79" s="46">
        <v>2200000</v>
      </c>
      <c r="FB79" s="46"/>
      <c r="FC79" s="46"/>
      <c r="FD79" s="46"/>
      <c r="FE79" s="46"/>
      <c r="FF79" s="46"/>
      <c r="FG79" s="46"/>
      <c r="FH79" s="46"/>
      <c r="FI79" s="46">
        <v>385792.80999999959</v>
      </c>
      <c r="FJ79" s="46"/>
      <c r="FK79" s="46"/>
      <c r="FL79" s="46"/>
      <c r="FM79" s="35">
        <v>2585792.8099999996</v>
      </c>
      <c r="FN79" s="46"/>
      <c r="FO79" s="35">
        <v>7090678.7700000005</v>
      </c>
      <c r="FP79" s="40">
        <v>28224288.940000001</v>
      </c>
      <c r="FQ79" s="40">
        <v>0</v>
      </c>
      <c r="FR79" s="35">
        <v>0</v>
      </c>
      <c r="FS79" s="40">
        <v>37.22</v>
      </c>
      <c r="FT79" s="42"/>
      <c r="FU79" s="42"/>
      <c r="FV79" s="42"/>
      <c r="FW79" s="42"/>
      <c r="FX79" s="42"/>
    </row>
    <row r="80" spans="1:180" x14ac:dyDescent="0.25">
      <c r="A80" s="50"/>
      <c r="B80" s="31" t="s">
        <v>216</v>
      </c>
      <c r="C80" s="36">
        <f t="shared" ref="C80:BM80" si="57">C81+C82</f>
        <v>76584.36</v>
      </c>
      <c r="D80" s="36">
        <f t="shared" si="57"/>
        <v>84.36</v>
      </c>
      <c r="E80" s="36">
        <f t="shared" si="57"/>
        <v>6000</v>
      </c>
      <c r="F80" s="36">
        <f t="shared" si="57"/>
        <v>6000</v>
      </c>
      <c r="G80" s="36">
        <f t="shared" si="57"/>
        <v>0</v>
      </c>
      <c r="H80" s="36">
        <f t="shared" si="57"/>
        <v>0</v>
      </c>
      <c r="I80" s="36">
        <f t="shared" si="57"/>
        <v>0</v>
      </c>
      <c r="J80" s="36">
        <f t="shared" si="57"/>
        <v>0</v>
      </c>
      <c r="K80" s="36">
        <f t="shared" si="57"/>
        <v>6000</v>
      </c>
      <c r="L80" s="36">
        <f t="shared" si="57"/>
        <v>0</v>
      </c>
      <c r="M80" s="36">
        <f t="shared" si="57"/>
        <v>0</v>
      </c>
      <c r="N80" s="36">
        <f t="shared" si="57"/>
        <v>0</v>
      </c>
      <c r="O80" s="36">
        <f t="shared" si="57"/>
        <v>6000</v>
      </c>
      <c r="P80" s="36">
        <f t="shared" si="57"/>
        <v>0</v>
      </c>
      <c r="Q80" s="36">
        <f t="shared" si="57"/>
        <v>0</v>
      </c>
      <c r="R80" s="36">
        <f t="shared" si="57"/>
        <v>9559.82</v>
      </c>
      <c r="S80" s="36">
        <f t="shared" si="57"/>
        <v>0</v>
      </c>
      <c r="T80" s="36">
        <f t="shared" si="57"/>
        <v>0</v>
      </c>
      <c r="U80" s="36">
        <f t="shared" si="57"/>
        <v>0</v>
      </c>
      <c r="V80" s="36">
        <f t="shared" si="57"/>
        <v>0</v>
      </c>
      <c r="W80" s="36">
        <f t="shared" si="57"/>
        <v>2440.1799999999998</v>
      </c>
      <c r="X80" s="36">
        <f t="shared" si="57"/>
        <v>0</v>
      </c>
      <c r="Y80" s="36">
        <f t="shared" si="57"/>
        <v>0</v>
      </c>
      <c r="Z80" s="36">
        <f t="shared" si="57"/>
        <v>7500</v>
      </c>
      <c r="AA80" s="36">
        <f t="shared" si="57"/>
        <v>0</v>
      </c>
      <c r="AB80" s="36">
        <f t="shared" si="57"/>
        <v>0</v>
      </c>
      <c r="AC80" s="36">
        <f t="shared" si="57"/>
        <v>9559.82</v>
      </c>
      <c r="AD80" s="36">
        <f t="shared" si="57"/>
        <v>0</v>
      </c>
      <c r="AE80" s="36">
        <f t="shared" si="57"/>
        <v>527.70000000000027</v>
      </c>
      <c r="AF80" s="36">
        <f t="shared" si="57"/>
        <v>0</v>
      </c>
      <c r="AG80" s="36">
        <f t="shared" si="57"/>
        <v>0</v>
      </c>
      <c r="AH80" s="36">
        <f t="shared" si="57"/>
        <v>16532.12</v>
      </c>
      <c r="AI80" s="36">
        <f t="shared" si="57"/>
        <v>0</v>
      </c>
      <c r="AJ80" s="36">
        <f t="shared" si="57"/>
        <v>0</v>
      </c>
      <c r="AK80" s="36">
        <f t="shared" si="57"/>
        <v>18972.3</v>
      </c>
      <c r="AL80" s="36">
        <f t="shared" si="57"/>
        <v>0</v>
      </c>
      <c r="AM80" s="36">
        <f t="shared" si="57"/>
        <v>6000</v>
      </c>
      <c r="AN80" s="36">
        <f t="shared" si="57"/>
        <v>0</v>
      </c>
      <c r="AO80" s="36">
        <f t="shared" si="57"/>
        <v>0</v>
      </c>
      <c r="AP80" s="36">
        <f t="shared" si="57"/>
        <v>527.70000000000027</v>
      </c>
      <c r="AQ80" s="36">
        <f t="shared" si="57"/>
        <v>0</v>
      </c>
      <c r="AR80" s="36">
        <f t="shared" si="57"/>
        <v>0</v>
      </c>
      <c r="AS80" s="36">
        <f t="shared" si="57"/>
        <v>5006.0600000000004</v>
      </c>
      <c r="AT80" s="36">
        <f t="shared" si="57"/>
        <v>0</v>
      </c>
      <c r="AU80" s="36">
        <f t="shared" si="57"/>
        <v>0</v>
      </c>
      <c r="AV80" s="36">
        <f t="shared" si="57"/>
        <v>1521.6399999999999</v>
      </c>
      <c r="AW80" s="36">
        <f t="shared" si="57"/>
        <v>0</v>
      </c>
      <c r="AX80" s="36">
        <f t="shared" si="57"/>
        <v>6000</v>
      </c>
      <c r="AY80" s="36">
        <f t="shared" si="57"/>
        <v>0</v>
      </c>
      <c r="AZ80" s="36">
        <f t="shared" si="57"/>
        <v>0</v>
      </c>
      <c r="BA80" s="36">
        <f t="shared" si="57"/>
        <v>0</v>
      </c>
      <c r="BB80" s="36">
        <f t="shared" si="57"/>
        <v>5006.0600000000004</v>
      </c>
      <c r="BC80" s="36">
        <f t="shared" si="57"/>
        <v>0</v>
      </c>
      <c r="BD80" s="36">
        <f t="shared" si="57"/>
        <v>0</v>
      </c>
      <c r="BE80" s="36">
        <f t="shared" si="57"/>
        <v>0</v>
      </c>
      <c r="BF80" s="36">
        <f t="shared" si="57"/>
        <v>1211.8799999999999</v>
      </c>
      <c r="BG80" s="36">
        <f t="shared" si="57"/>
        <v>0</v>
      </c>
      <c r="BH80" s="36">
        <f t="shared" si="57"/>
        <v>9794.1799999999985</v>
      </c>
      <c r="BI80" s="36">
        <f t="shared" si="57"/>
        <v>0</v>
      </c>
      <c r="BJ80" s="36">
        <f t="shared" si="57"/>
        <v>6000</v>
      </c>
      <c r="BK80" s="36">
        <f t="shared" si="57"/>
        <v>0</v>
      </c>
      <c r="BL80" s="36">
        <f t="shared" si="57"/>
        <v>0</v>
      </c>
      <c r="BM80" s="36">
        <f t="shared" si="57"/>
        <v>0</v>
      </c>
      <c r="BN80" s="36">
        <f t="shared" ref="BN80:DY80" si="58">BN81+BN82</f>
        <v>0</v>
      </c>
      <c r="BO80" s="36">
        <f t="shared" si="58"/>
        <v>0</v>
      </c>
      <c r="BP80" s="36">
        <f t="shared" si="58"/>
        <v>0</v>
      </c>
      <c r="BQ80" s="36">
        <f t="shared" si="58"/>
        <v>0</v>
      </c>
      <c r="BR80" s="36">
        <f t="shared" si="58"/>
        <v>1211.8799999999999</v>
      </c>
      <c r="BS80" s="36">
        <f t="shared" si="58"/>
        <v>0</v>
      </c>
      <c r="BT80" s="36">
        <f t="shared" si="58"/>
        <v>0</v>
      </c>
      <c r="BU80" s="36">
        <f t="shared" si="58"/>
        <v>0</v>
      </c>
      <c r="BV80" s="36">
        <f t="shared" si="58"/>
        <v>768.1900000000004</v>
      </c>
      <c r="BW80" s="36">
        <f t="shared" si="58"/>
        <v>0</v>
      </c>
      <c r="BX80" s="36">
        <f t="shared" si="58"/>
        <v>0</v>
      </c>
      <c r="BY80" s="36">
        <f t="shared" si="58"/>
        <v>6443.69</v>
      </c>
      <c r="BZ80" s="36">
        <f t="shared" si="58"/>
        <v>0</v>
      </c>
      <c r="CA80" s="36">
        <f t="shared" si="58"/>
        <v>17759.509999999998</v>
      </c>
      <c r="CB80" s="36">
        <f t="shared" si="58"/>
        <v>0</v>
      </c>
      <c r="CC80" s="36">
        <f t="shared" si="58"/>
        <v>36731.81</v>
      </c>
      <c r="CD80" s="36">
        <f t="shared" si="58"/>
        <v>0</v>
      </c>
      <c r="CE80" s="36">
        <f t="shared" si="58"/>
        <v>5500</v>
      </c>
      <c r="CF80" s="36">
        <f t="shared" si="58"/>
        <v>0</v>
      </c>
      <c r="CG80" s="36">
        <f t="shared" si="58"/>
        <v>768.19</v>
      </c>
      <c r="CH80" s="36">
        <f t="shared" si="58"/>
        <v>0</v>
      </c>
      <c r="CI80" s="36">
        <f t="shared" si="58"/>
        <v>0</v>
      </c>
      <c r="CJ80" s="36">
        <f t="shared" si="58"/>
        <v>0</v>
      </c>
      <c r="CK80" s="36">
        <f t="shared" si="58"/>
        <v>1931.27</v>
      </c>
      <c r="CL80" s="36">
        <f t="shared" si="58"/>
        <v>0</v>
      </c>
      <c r="CM80" s="36">
        <f t="shared" si="58"/>
        <v>0</v>
      </c>
      <c r="CN80" s="36">
        <f t="shared" si="58"/>
        <v>0</v>
      </c>
      <c r="CO80" s="36">
        <f t="shared" si="58"/>
        <v>4336.92</v>
      </c>
      <c r="CP80" s="36">
        <f t="shared" si="58"/>
        <v>0</v>
      </c>
      <c r="CQ80" s="36">
        <f t="shared" si="58"/>
        <v>5500</v>
      </c>
      <c r="CR80" s="36">
        <f t="shared" si="58"/>
        <v>0</v>
      </c>
      <c r="CS80" s="36">
        <f t="shared" si="58"/>
        <v>0</v>
      </c>
      <c r="CT80" s="36">
        <f t="shared" si="58"/>
        <v>0</v>
      </c>
      <c r="CU80" s="36">
        <f t="shared" si="58"/>
        <v>0</v>
      </c>
      <c r="CV80" s="36">
        <f t="shared" si="58"/>
        <v>0</v>
      </c>
      <c r="CW80" s="36">
        <f t="shared" si="58"/>
        <v>0</v>
      </c>
      <c r="CX80" s="36">
        <f t="shared" si="58"/>
        <v>0</v>
      </c>
      <c r="CY80" s="36">
        <f t="shared" si="58"/>
        <v>0</v>
      </c>
      <c r="CZ80" s="36">
        <f t="shared" si="58"/>
        <v>1931.27</v>
      </c>
      <c r="DA80" s="36">
        <f t="shared" si="58"/>
        <v>0</v>
      </c>
      <c r="DB80" s="36">
        <f t="shared" si="58"/>
        <v>0</v>
      </c>
      <c r="DC80" s="36">
        <f t="shared" si="58"/>
        <v>2678.4999999999995</v>
      </c>
      <c r="DD80" s="36">
        <f t="shared" si="58"/>
        <v>0</v>
      </c>
      <c r="DE80" s="36">
        <f t="shared" si="58"/>
        <v>4752.7700000000004</v>
      </c>
      <c r="DF80" s="36">
        <f t="shared" si="58"/>
        <v>0</v>
      </c>
      <c r="DG80" s="36">
        <f t="shared" si="58"/>
        <v>5500</v>
      </c>
      <c r="DH80" s="36">
        <f t="shared" si="58"/>
        <v>0</v>
      </c>
      <c r="DI80" s="36">
        <f t="shared" si="58"/>
        <v>0</v>
      </c>
      <c r="DJ80" s="36">
        <f t="shared" si="58"/>
        <v>0</v>
      </c>
      <c r="DK80" s="36">
        <f t="shared" si="58"/>
        <v>0</v>
      </c>
      <c r="DL80" s="36">
        <f t="shared" si="58"/>
        <v>0</v>
      </c>
      <c r="DM80" s="36">
        <f t="shared" si="58"/>
        <v>0</v>
      </c>
      <c r="DN80" s="36">
        <f t="shared" si="58"/>
        <v>2678.4999999999995</v>
      </c>
      <c r="DO80" s="36">
        <f t="shared" si="58"/>
        <v>0</v>
      </c>
      <c r="DP80" s="36">
        <f t="shared" si="58"/>
        <v>0</v>
      </c>
      <c r="DQ80" s="36">
        <f t="shared" si="58"/>
        <v>0</v>
      </c>
      <c r="DR80" s="36">
        <f t="shared" si="58"/>
        <v>0</v>
      </c>
      <c r="DS80" s="36">
        <f t="shared" si="58"/>
        <v>1123.2399999999998</v>
      </c>
      <c r="DT80" s="36">
        <f t="shared" si="58"/>
        <v>7055.2599999999993</v>
      </c>
      <c r="DU80" s="36">
        <f t="shared" si="58"/>
        <v>0</v>
      </c>
      <c r="DV80" s="36">
        <f t="shared" si="58"/>
        <v>16144.95</v>
      </c>
      <c r="DW80" s="36">
        <f t="shared" si="58"/>
        <v>52876.759999999995</v>
      </c>
      <c r="DX80" s="36">
        <f t="shared" si="58"/>
        <v>7500</v>
      </c>
      <c r="DY80" s="36">
        <f t="shared" si="58"/>
        <v>0</v>
      </c>
      <c r="DZ80" s="36">
        <f t="shared" ref="DZ80:FR80" si="59">DZ81+DZ82</f>
        <v>0</v>
      </c>
      <c r="EA80" s="36">
        <f t="shared" si="59"/>
        <v>0</v>
      </c>
      <c r="EB80" s="36">
        <f t="shared" si="59"/>
        <v>1123.2399999999998</v>
      </c>
      <c r="EC80" s="36">
        <f t="shared" si="59"/>
        <v>0</v>
      </c>
      <c r="ED80" s="36">
        <f t="shared" si="59"/>
        <v>0</v>
      </c>
      <c r="EE80" s="36">
        <f t="shared" si="59"/>
        <v>7710.93</v>
      </c>
      <c r="EF80" s="36">
        <f t="shared" si="59"/>
        <v>0</v>
      </c>
      <c r="EG80" s="36">
        <f t="shared" si="59"/>
        <v>0</v>
      </c>
      <c r="EH80" s="36">
        <f t="shared" si="59"/>
        <v>912.31</v>
      </c>
      <c r="EI80" s="36">
        <f t="shared" si="59"/>
        <v>0</v>
      </c>
      <c r="EJ80" s="36">
        <f t="shared" si="59"/>
        <v>7500</v>
      </c>
      <c r="EK80" s="36">
        <f t="shared" si="59"/>
        <v>0</v>
      </c>
      <c r="EL80" s="36">
        <f t="shared" si="59"/>
        <v>0</v>
      </c>
      <c r="EM80" s="36">
        <f t="shared" si="59"/>
        <v>0</v>
      </c>
      <c r="EN80" s="36">
        <f t="shared" si="59"/>
        <v>0</v>
      </c>
      <c r="EO80" s="36">
        <f t="shared" si="59"/>
        <v>0</v>
      </c>
      <c r="EP80" s="36">
        <f t="shared" si="59"/>
        <v>0</v>
      </c>
      <c r="EQ80" s="36">
        <f t="shared" si="59"/>
        <v>0</v>
      </c>
      <c r="ER80" s="36">
        <f t="shared" si="59"/>
        <v>7710.93</v>
      </c>
      <c r="ES80" s="36">
        <f t="shared" si="59"/>
        <v>0</v>
      </c>
      <c r="ET80" s="36">
        <f t="shared" si="59"/>
        <v>0</v>
      </c>
      <c r="EU80" s="36">
        <f t="shared" si="59"/>
        <v>0</v>
      </c>
      <c r="EV80" s="36">
        <f t="shared" si="59"/>
        <v>0</v>
      </c>
      <c r="EW80" s="36">
        <f t="shared" si="59"/>
        <v>11508.42</v>
      </c>
      <c r="EX80" s="36">
        <f t="shared" si="59"/>
        <v>0</v>
      </c>
      <c r="EY80" s="36">
        <f t="shared" si="59"/>
        <v>3702.51</v>
      </c>
      <c r="EZ80" s="36">
        <f t="shared" si="59"/>
        <v>84.36</v>
      </c>
      <c r="FA80" s="36">
        <f t="shared" si="59"/>
        <v>7500</v>
      </c>
      <c r="FB80" s="36">
        <f t="shared" si="59"/>
        <v>0</v>
      </c>
      <c r="FC80" s="36">
        <f t="shared" si="59"/>
        <v>0</v>
      </c>
      <c r="FD80" s="36">
        <f t="shared" si="59"/>
        <v>0</v>
      </c>
      <c r="FE80" s="36">
        <f t="shared" si="59"/>
        <v>0</v>
      </c>
      <c r="FF80" s="36">
        <f t="shared" si="59"/>
        <v>0</v>
      </c>
      <c r="FG80" s="36">
        <f t="shared" si="59"/>
        <v>0</v>
      </c>
      <c r="FH80" s="36">
        <f t="shared" si="59"/>
        <v>0</v>
      </c>
      <c r="FI80" s="36">
        <f t="shared" si="59"/>
        <v>11508.42</v>
      </c>
      <c r="FJ80" s="36">
        <f t="shared" si="59"/>
        <v>0</v>
      </c>
      <c r="FK80" s="36">
        <f t="shared" si="59"/>
        <v>0</v>
      </c>
      <c r="FL80" s="36">
        <f t="shared" si="59"/>
        <v>0</v>
      </c>
      <c r="FM80" s="36">
        <f t="shared" si="59"/>
        <v>19008.419999999998</v>
      </c>
      <c r="FN80" s="36">
        <f t="shared" si="59"/>
        <v>0</v>
      </c>
      <c r="FO80" s="36">
        <f t="shared" si="59"/>
        <v>23623.239999999998</v>
      </c>
      <c r="FP80" s="36">
        <f t="shared" si="59"/>
        <v>76500</v>
      </c>
      <c r="FQ80" s="36">
        <f t="shared" si="59"/>
        <v>0</v>
      </c>
      <c r="FR80" s="36">
        <f t="shared" si="59"/>
        <v>84.36</v>
      </c>
      <c r="FS80" s="36">
        <v>0</v>
      </c>
      <c r="FT80" s="76"/>
      <c r="FU80" s="77"/>
      <c r="FV80" s="4"/>
      <c r="FW80" s="4"/>
      <c r="FX80" s="4"/>
    </row>
    <row r="81" spans="1:180" x14ac:dyDescent="0.25">
      <c r="A81" s="43"/>
      <c r="B81" s="34" t="s">
        <v>217</v>
      </c>
      <c r="C81" s="35">
        <v>59500</v>
      </c>
      <c r="D81" s="35"/>
      <c r="E81" s="35">
        <v>4500</v>
      </c>
      <c r="F81" s="35">
        <v>4500</v>
      </c>
      <c r="G81" s="35"/>
      <c r="H81" s="35"/>
      <c r="I81" s="35">
        <v>0</v>
      </c>
      <c r="J81" s="35"/>
      <c r="K81" s="35">
        <v>4500</v>
      </c>
      <c r="L81" s="35"/>
      <c r="M81" s="35"/>
      <c r="N81" s="35"/>
      <c r="O81" s="35">
        <v>4500</v>
      </c>
      <c r="P81" s="35"/>
      <c r="Q81" s="35"/>
      <c r="R81" s="35">
        <v>9000</v>
      </c>
      <c r="S81" s="35"/>
      <c r="T81" s="35"/>
      <c r="U81" s="35"/>
      <c r="V81" s="35"/>
      <c r="W81" s="35">
        <v>0</v>
      </c>
      <c r="X81" s="35"/>
      <c r="Y81" s="35"/>
      <c r="Z81" s="35">
        <v>5500</v>
      </c>
      <c r="AA81" s="35"/>
      <c r="AB81" s="35"/>
      <c r="AC81" s="35">
        <v>9000</v>
      </c>
      <c r="AD81" s="35"/>
      <c r="AE81" s="35">
        <v>281.68000000000029</v>
      </c>
      <c r="AF81" s="35"/>
      <c r="AG81" s="35"/>
      <c r="AH81" s="35">
        <v>14218.32</v>
      </c>
      <c r="AI81" s="35"/>
      <c r="AJ81" s="35"/>
      <c r="AK81" s="35">
        <v>14218.32</v>
      </c>
      <c r="AL81" s="35">
        <v>0</v>
      </c>
      <c r="AM81" s="35">
        <v>4500</v>
      </c>
      <c r="AN81" s="35"/>
      <c r="AO81" s="35"/>
      <c r="AP81" s="35">
        <v>281.68000000000029</v>
      </c>
      <c r="AQ81" s="35"/>
      <c r="AR81" s="35"/>
      <c r="AS81" s="35">
        <v>4467.9800000000005</v>
      </c>
      <c r="AT81" s="35"/>
      <c r="AU81" s="35"/>
      <c r="AV81" s="35">
        <v>313.69999999999982</v>
      </c>
      <c r="AW81" s="35"/>
      <c r="AX81" s="35">
        <v>4500</v>
      </c>
      <c r="AY81" s="35"/>
      <c r="AZ81" s="35"/>
      <c r="BA81" s="35"/>
      <c r="BB81" s="35">
        <v>4467.9800000000005</v>
      </c>
      <c r="BC81" s="35"/>
      <c r="BD81" s="35"/>
      <c r="BE81" s="35"/>
      <c r="BF81" s="35">
        <v>39.6</v>
      </c>
      <c r="BG81" s="35"/>
      <c r="BH81" s="35">
        <v>8928.3799999999992</v>
      </c>
      <c r="BI81" s="35"/>
      <c r="BJ81" s="35">
        <v>4500</v>
      </c>
      <c r="BK81" s="35"/>
      <c r="BL81" s="35"/>
      <c r="BM81" s="35"/>
      <c r="BN81" s="35"/>
      <c r="BO81" s="35"/>
      <c r="BP81" s="35"/>
      <c r="BQ81" s="35"/>
      <c r="BR81" s="35">
        <v>39.6</v>
      </c>
      <c r="BS81" s="35"/>
      <c r="BT81" s="35"/>
      <c r="BU81" s="35"/>
      <c r="BV81" s="35">
        <v>679.8100000000004</v>
      </c>
      <c r="BW81" s="35"/>
      <c r="BX81" s="35"/>
      <c r="BY81" s="35">
        <v>3859.79</v>
      </c>
      <c r="BZ81" s="35"/>
      <c r="CA81" s="35">
        <v>13101.869999999999</v>
      </c>
      <c r="CB81" s="35">
        <v>0</v>
      </c>
      <c r="CC81" s="35">
        <v>27320.19</v>
      </c>
      <c r="CD81" s="35">
        <v>0</v>
      </c>
      <c r="CE81" s="35">
        <v>4500</v>
      </c>
      <c r="CF81" s="35"/>
      <c r="CG81" s="35">
        <v>679.8100000000004</v>
      </c>
      <c r="CH81" s="35"/>
      <c r="CI81" s="35"/>
      <c r="CJ81" s="35"/>
      <c r="CK81" s="35">
        <v>842.89000000000033</v>
      </c>
      <c r="CL81" s="35"/>
      <c r="CM81" s="35"/>
      <c r="CN81" s="35"/>
      <c r="CO81" s="35">
        <v>4336.92</v>
      </c>
      <c r="CP81" s="35"/>
      <c r="CQ81" s="35">
        <v>4500</v>
      </c>
      <c r="CR81" s="35"/>
      <c r="CS81" s="35"/>
      <c r="CT81" s="35"/>
      <c r="CU81" s="35"/>
      <c r="CV81" s="35"/>
      <c r="CW81" s="35"/>
      <c r="CX81" s="35"/>
      <c r="CY81" s="35"/>
      <c r="CZ81" s="35">
        <v>842.89000000000033</v>
      </c>
      <c r="DA81" s="35"/>
      <c r="DB81" s="35"/>
      <c r="DC81" s="35">
        <v>590.11999999999989</v>
      </c>
      <c r="DD81" s="35"/>
      <c r="DE81" s="35">
        <v>4752.7700000000004</v>
      </c>
      <c r="DF81" s="35"/>
      <c r="DG81" s="35">
        <v>4500</v>
      </c>
      <c r="DH81" s="35"/>
      <c r="DI81" s="35"/>
      <c r="DJ81" s="35"/>
      <c r="DK81" s="35"/>
      <c r="DL81" s="35"/>
      <c r="DM81" s="35"/>
      <c r="DN81" s="35">
        <v>590.11999999999989</v>
      </c>
      <c r="DO81" s="35"/>
      <c r="DP81" s="35"/>
      <c r="DQ81" s="35"/>
      <c r="DR81" s="35"/>
      <c r="DS81" s="35">
        <v>37.47</v>
      </c>
      <c r="DT81" s="35">
        <v>5052.6499999999996</v>
      </c>
      <c r="DU81" s="35"/>
      <c r="DV81" s="35">
        <v>14142.34</v>
      </c>
      <c r="DW81" s="35">
        <v>41462.53</v>
      </c>
      <c r="DX81" s="35">
        <v>6000</v>
      </c>
      <c r="DY81" s="35"/>
      <c r="DZ81" s="35"/>
      <c r="EA81" s="35"/>
      <c r="EB81" s="35">
        <v>37.47</v>
      </c>
      <c r="EC81" s="35"/>
      <c r="ED81" s="35"/>
      <c r="EE81" s="35">
        <v>6037.47</v>
      </c>
      <c r="EF81" s="35"/>
      <c r="EG81" s="35"/>
      <c r="EH81" s="35">
        <v>0</v>
      </c>
      <c r="EI81" s="35"/>
      <c r="EJ81" s="35">
        <v>6000</v>
      </c>
      <c r="EK81" s="35"/>
      <c r="EL81" s="35"/>
      <c r="EM81" s="35"/>
      <c r="EN81" s="35"/>
      <c r="EO81" s="35"/>
      <c r="EP81" s="35"/>
      <c r="EQ81" s="35"/>
      <c r="ER81" s="35">
        <v>6037.47</v>
      </c>
      <c r="ES81" s="35"/>
      <c r="ET81" s="35"/>
      <c r="EU81" s="35"/>
      <c r="EV81" s="35"/>
      <c r="EW81" s="35">
        <v>8334.9600000000009</v>
      </c>
      <c r="EX81" s="35"/>
      <c r="EY81" s="35">
        <v>3702.51</v>
      </c>
      <c r="EZ81" s="35"/>
      <c r="FA81" s="35">
        <v>6000</v>
      </c>
      <c r="FB81" s="35"/>
      <c r="FC81" s="35"/>
      <c r="FD81" s="35"/>
      <c r="FE81" s="35"/>
      <c r="FF81" s="35"/>
      <c r="FG81" s="35"/>
      <c r="FH81" s="35"/>
      <c r="FI81" s="35">
        <v>8334.9600000000009</v>
      </c>
      <c r="FJ81" s="35"/>
      <c r="FK81" s="35"/>
      <c r="FL81" s="35"/>
      <c r="FM81" s="35">
        <v>14334.960000000001</v>
      </c>
      <c r="FN81" s="35"/>
      <c r="FO81" s="35">
        <v>18037.47</v>
      </c>
      <c r="FP81" s="35">
        <v>59500</v>
      </c>
      <c r="FQ81" s="35">
        <v>0</v>
      </c>
      <c r="FR81" s="35">
        <v>0</v>
      </c>
      <c r="FS81" s="35">
        <v>0</v>
      </c>
      <c r="FV81" s="4"/>
      <c r="FW81" s="4"/>
      <c r="FX81" s="4"/>
    </row>
    <row r="82" spans="1:180" x14ac:dyDescent="0.25">
      <c r="A82" s="43"/>
      <c r="B82" s="34" t="s">
        <v>218</v>
      </c>
      <c r="C82" s="35">
        <f>17000+84.36</f>
        <v>17084.36</v>
      </c>
      <c r="D82" s="35">
        <v>84.36</v>
      </c>
      <c r="E82" s="35">
        <v>1500</v>
      </c>
      <c r="F82" s="35">
        <v>1500</v>
      </c>
      <c r="G82" s="35"/>
      <c r="H82" s="35"/>
      <c r="I82" s="35">
        <v>0</v>
      </c>
      <c r="J82" s="35"/>
      <c r="K82" s="35">
        <v>1500</v>
      </c>
      <c r="L82" s="35"/>
      <c r="M82" s="35"/>
      <c r="N82" s="35"/>
      <c r="O82" s="35">
        <v>1500</v>
      </c>
      <c r="P82" s="35"/>
      <c r="Q82" s="35"/>
      <c r="R82" s="35">
        <v>559.82000000000016</v>
      </c>
      <c r="S82" s="35"/>
      <c r="T82" s="35"/>
      <c r="U82" s="35"/>
      <c r="V82" s="35"/>
      <c r="W82" s="35">
        <v>2440.1799999999998</v>
      </c>
      <c r="X82" s="35"/>
      <c r="Y82" s="35"/>
      <c r="Z82" s="35">
        <v>2000</v>
      </c>
      <c r="AA82" s="35"/>
      <c r="AB82" s="35"/>
      <c r="AC82" s="35">
        <v>559.82000000000016</v>
      </c>
      <c r="AD82" s="35"/>
      <c r="AE82" s="35">
        <v>246.01999999999998</v>
      </c>
      <c r="AF82" s="35"/>
      <c r="AG82" s="35"/>
      <c r="AH82" s="35">
        <v>2313.8000000000002</v>
      </c>
      <c r="AI82" s="35"/>
      <c r="AJ82" s="35"/>
      <c r="AK82" s="35">
        <v>4753.9799999999996</v>
      </c>
      <c r="AL82" s="35">
        <v>0</v>
      </c>
      <c r="AM82" s="35">
        <v>1500</v>
      </c>
      <c r="AN82" s="35"/>
      <c r="AO82" s="35"/>
      <c r="AP82" s="35">
        <v>246.02</v>
      </c>
      <c r="AQ82" s="35"/>
      <c r="AR82" s="35"/>
      <c r="AS82" s="35">
        <v>538.07999999999993</v>
      </c>
      <c r="AT82" s="35"/>
      <c r="AU82" s="35"/>
      <c r="AV82" s="35">
        <v>1207.94</v>
      </c>
      <c r="AW82" s="35"/>
      <c r="AX82" s="35">
        <v>1500</v>
      </c>
      <c r="AY82" s="35"/>
      <c r="AZ82" s="35"/>
      <c r="BA82" s="35"/>
      <c r="BB82" s="35">
        <v>538.07999999999993</v>
      </c>
      <c r="BC82" s="35"/>
      <c r="BD82" s="35"/>
      <c r="BE82" s="35"/>
      <c r="BF82" s="35">
        <v>1172.28</v>
      </c>
      <c r="BG82" s="35"/>
      <c r="BH82" s="35">
        <v>865.8</v>
      </c>
      <c r="BI82" s="35"/>
      <c r="BJ82" s="35">
        <v>1500</v>
      </c>
      <c r="BK82" s="35"/>
      <c r="BL82" s="35"/>
      <c r="BM82" s="35"/>
      <c r="BN82" s="35"/>
      <c r="BO82" s="35"/>
      <c r="BP82" s="35"/>
      <c r="BQ82" s="35"/>
      <c r="BR82" s="35">
        <v>1172.28</v>
      </c>
      <c r="BS82" s="35"/>
      <c r="BT82" s="35"/>
      <c r="BU82" s="35"/>
      <c r="BV82" s="35">
        <v>88.38</v>
      </c>
      <c r="BW82" s="35"/>
      <c r="BX82" s="35"/>
      <c r="BY82" s="35">
        <v>2583.8999999999996</v>
      </c>
      <c r="BZ82" s="35"/>
      <c r="CA82" s="35">
        <v>4657.6399999999994</v>
      </c>
      <c r="CB82" s="35">
        <v>0</v>
      </c>
      <c r="CC82" s="35">
        <v>9411.619999999999</v>
      </c>
      <c r="CD82" s="35">
        <v>0</v>
      </c>
      <c r="CE82" s="35">
        <v>1000</v>
      </c>
      <c r="CF82" s="35"/>
      <c r="CG82" s="35">
        <v>88.379999999999654</v>
      </c>
      <c r="CH82" s="35"/>
      <c r="CI82" s="35"/>
      <c r="CJ82" s="35"/>
      <c r="CK82" s="35">
        <v>1088.3799999999997</v>
      </c>
      <c r="CL82" s="35"/>
      <c r="CM82" s="35"/>
      <c r="CN82" s="35"/>
      <c r="CO82" s="35">
        <v>0</v>
      </c>
      <c r="CP82" s="35"/>
      <c r="CQ82" s="35">
        <v>1000</v>
      </c>
      <c r="CR82" s="35"/>
      <c r="CS82" s="35"/>
      <c r="CT82" s="35"/>
      <c r="CU82" s="35"/>
      <c r="CV82" s="35"/>
      <c r="CW82" s="35"/>
      <c r="CX82" s="35"/>
      <c r="CY82" s="35"/>
      <c r="CZ82" s="35">
        <v>1088.3799999999997</v>
      </c>
      <c r="DA82" s="35"/>
      <c r="DB82" s="35"/>
      <c r="DC82" s="35">
        <v>2088.3799999999997</v>
      </c>
      <c r="DD82" s="35"/>
      <c r="DE82" s="35">
        <v>0</v>
      </c>
      <c r="DF82" s="35"/>
      <c r="DG82" s="35">
        <v>1000</v>
      </c>
      <c r="DH82" s="35"/>
      <c r="DI82" s="35"/>
      <c r="DJ82" s="35"/>
      <c r="DK82" s="35"/>
      <c r="DL82" s="35"/>
      <c r="DM82" s="35"/>
      <c r="DN82" s="35">
        <v>2088.3799999999997</v>
      </c>
      <c r="DO82" s="35"/>
      <c r="DP82" s="35"/>
      <c r="DQ82" s="35"/>
      <c r="DR82" s="35"/>
      <c r="DS82" s="35">
        <v>1085.7699999999998</v>
      </c>
      <c r="DT82" s="35">
        <v>2002.61</v>
      </c>
      <c r="DU82" s="35"/>
      <c r="DV82" s="35">
        <v>2002.61</v>
      </c>
      <c r="DW82" s="35">
        <v>11414.23</v>
      </c>
      <c r="DX82" s="35">
        <v>1500</v>
      </c>
      <c r="DY82" s="35"/>
      <c r="DZ82" s="35"/>
      <c r="EA82" s="35"/>
      <c r="EB82" s="35">
        <v>1085.7699999999998</v>
      </c>
      <c r="EC82" s="35"/>
      <c r="ED82" s="35"/>
      <c r="EE82" s="35">
        <v>1673.4599999999996</v>
      </c>
      <c r="EF82" s="35"/>
      <c r="EG82" s="35"/>
      <c r="EH82" s="35">
        <v>912.31</v>
      </c>
      <c r="EI82" s="35"/>
      <c r="EJ82" s="35">
        <v>1500</v>
      </c>
      <c r="EK82" s="35"/>
      <c r="EL82" s="35"/>
      <c r="EM82" s="35"/>
      <c r="EN82" s="35"/>
      <c r="EO82" s="35"/>
      <c r="EP82" s="35"/>
      <c r="EQ82" s="35"/>
      <c r="ER82" s="35">
        <v>1673.4599999999996</v>
      </c>
      <c r="ES82" s="35"/>
      <c r="ET82" s="35"/>
      <c r="EU82" s="35"/>
      <c r="EV82" s="35"/>
      <c r="EW82" s="35">
        <v>3173.4599999999996</v>
      </c>
      <c r="EX82" s="35"/>
      <c r="EY82" s="35">
        <v>0</v>
      </c>
      <c r="EZ82" s="35">
        <v>84.36</v>
      </c>
      <c r="FA82" s="35">
        <v>1500</v>
      </c>
      <c r="FB82" s="35"/>
      <c r="FC82" s="35"/>
      <c r="FD82" s="35"/>
      <c r="FE82" s="35"/>
      <c r="FF82" s="35"/>
      <c r="FG82" s="35"/>
      <c r="FH82" s="35"/>
      <c r="FI82" s="35">
        <v>3173.4599999999996</v>
      </c>
      <c r="FJ82" s="35"/>
      <c r="FK82" s="35"/>
      <c r="FL82" s="35"/>
      <c r="FM82" s="35">
        <v>4673.4599999999991</v>
      </c>
      <c r="FN82" s="35"/>
      <c r="FO82" s="35">
        <v>5585.7699999999986</v>
      </c>
      <c r="FP82" s="35">
        <v>17000</v>
      </c>
      <c r="FQ82" s="35">
        <v>0</v>
      </c>
      <c r="FR82" s="35">
        <v>84.36</v>
      </c>
      <c r="FS82" s="35">
        <v>0</v>
      </c>
      <c r="FV82" s="4"/>
      <c r="FW82" s="4"/>
      <c r="FX82" s="4"/>
    </row>
    <row r="83" spans="1:180" x14ac:dyDescent="0.25">
      <c r="A83" s="27">
        <v>5</v>
      </c>
      <c r="B83" s="28" t="s">
        <v>219</v>
      </c>
      <c r="C83" s="66">
        <f t="shared" ref="C83:BM83" si="60">C84+C88</f>
        <v>370500</v>
      </c>
      <c r="D83" s="66">
        <f t="shared" si="60"/>
        <v>0</v>
      </c>
      <c r="E83" s="66">
        <f t="shared" si="60"/>
        <v>26000</v>
      </c>
      <c r="F83" s="66">
        <f t="shared" si="60"/>
        <v>1971.23</v>
      </c>
      <c r="G83" s="66">
        <f t="shared" si="60"/>
        <v>0</v>
      </c>
      <c r="H83" s="66">
        <f t="shared" si="60"/>
        <v>0</v>
      </c>
      <c r="I83" s="66">
        <f t="shared" si="60"/>
        <v>24028.77</v>
      </c>
      <c r="J83" s="66">
        <f t="shared" si="60"/>
        <v>0</v>
      </c>
      <c r="K83" s="66">
        <f t="shared" si="60"/>
        <v>48400</v>
      </c>
      <c r="L83" s="66">
        <f t="shared" si="60"/>
        <v>0</v>
      </c>
      <c r="M83" s="66">
        <f t="shared" si="60"/>
        <v>0</v>
      </c>
      <c r="N83" s="66">
        <f t="shared" si="60"/>
        <v>0</v>
      </c>
      <c r="O83" s="66">
        <f t="shared" si="60"/>
        <v>1971.23</v>
      </c>
      <c r="P83" s="66">
        <f t="shared" si="60"/>
        <v>0</v>
      </c>
      <c r="Q83" s="66">
        <f t="shared" si="60"/>
        <v>0</v>
      </c>
      <c r="R83" s="66">
        <f t="shared" si="60"/>
        <v>16491.190000000002</v>
      </c>
      <c r="S83" s="66">
        <f t="shared" si="60"/>
        <v>0</v>
      </c>
      <c r="T83" s="66">
        <f t="shared" si="60"/>
        <v>0</v>
      </c>
      <c r="U83" s="66">
        <f t="shared" si="60"/>
        <v>0</v>
      </c>
      <c r="V83" s="66">
        <f t="shared" si="60"/>
        <v>0</v>
      </c>
      <c r="W83" s="66">
        <f t="shared" si="60"/>
        <v>33880.04</v>
      </c>
      <c r="X83" s="66">
        <f t="shared" si="60"/>
        <v>0</v>
      </c>
      <c r="Y83" s="66">
        <f t="shared" si="60"/>
        <v>0</v>
      </c>
      <c r="Z83" s="66">
        <f t="shared" si="60"/>
        <v>28400</v>
      </c>
      <c r="AA83" s="66">
        <f t="shared" si="60"/>
        <v>0</v>
      </c>
      <c r="AB83" s="66">
        <f t="shared" si="60"/>
        <v>50000</v>
      </c>
      <c r="AC83" s="66">
        <f t="shared" si="60"/>
        <v>16491.190000000002</v>
      </c>
      <c r="AD83" s="66">
        <f t="shared" si="60"/>
        <v>0</v>
      </c>
      <c r="AE83" s="66">
        <f t="shared" si="60"/>
        <v>66611.5</v>
      </c>
      <c r="AF83" s="66">
        <f t="shared" si="60"/>
        <v>0</v>
      </c>
      <c r="AG83" s="66">
        <f t="shared" si="60"/>
        <v>0</v>
      </c>
      <c r="AH83" s="66">
        <f t="shared" si="60"/>
        <v>28279.690000000002</v>
      </c>
      <c r="AI83" s="66">
        <f t="shared" si="60"/>
        <v>0</v>
      </c>
      <c r="AJ83" s="66">
        <f t="shared" si="60"/>
        <v>0</v>
      </c>
      <c r="AK83" s="66">
        <f t="shared" si="60"/>
        <v>86188.5</v>
      </c>
      <c r="AL83" s="66">
        <f t="shared" si="60"/>
        <v>0</v>
      </c>
      <c r="AM83" s="66">
        <f t="shared" si="60"/>
        <v>3400</v>
      </c>
      <c r="AN83" s="66">
        <f t="shared" si="60"/>
        <v>0</v>
      </c>
      <c r="AO83" s="66">
        <f t="shared" si="60"/>
        <v>0</v>
      </c>
      <c r="AP83" s="66">
        <f t="shared" si="60"/>
        <v>66611.5</v>
      </c>
      <c r="AQ83" s="66">
        <f t="shared" si="60"/>
        <v>0</v>
      </c>
      <c r="AR83" s="66">
        <f t="shared" si="60"/>
        <v>0</v>
      </c>
      <c r="AS83" s="66">
        <f t="shared" si="60"/>
        <v>54081.119999999995</v>
      </c>
      <c r="AT83" s="66">
        <f t="shared" si="60"/>
        <v>0</v>
      </c>
      <c r="AU83" s="66">
        <f t="shared" si="60"/>
        <v>0</v>
      </c>
      <c r="AV83" s="66">
        <f t="shared" si="60"/>
        <v>15930.379999999997</v>
      </c>
      <c r="AW83" s="66">
        <f t="shared" si="60"/>
        <v>0</v>
      </c>
      <c r="AX83" s="66">
        <f t="shared" si="60"/>
        <v>3400</v>
      </c>
      <c r="AY83" s="66">
        <f t="shared" si="60"/>
        <v>0</v>
      </c>
      <c r="AZ83" s="66">
        <f t="shared" si="60"/>
        <v>0</v>
      </c>
      <c r="BA83" s="66">
        <f t="shared" si="60"/>
        <v>0</v>
      </c>
      <c r="BB83" s="66">
        <f t="shared" si="60"/>
        <v>54081.119999999995</v>
      </c>
      <c r="BC83" s="66">
        <f t="shared" si="60"/>
        <v>0</v>
      </c>
      <c r="BD83" s="66">
        <f t="shared" si="60"/>
        <v>0</v>
      </c>
      <c r="BE83" s="66">
        <f t="shared" si="60"/>
        <v>0</v>
      </c>
      <c r="BF83" s="66">
        <f t="shared" si="60"/>
        <v>17611.32</v>
      </c>
      <c r="BG83" s="66">
        <f t="shared" si="60"/>
        <v>0</v>
      </c>
      <c r="BH83" s="66">
        <f t="shared" si="60"/>
        <v>39869.799999999996</v>
      </c>
      <c r="BI83" s="66">
        <f t="shared" si="60"/>
        <v>0</v>
      </c>
      <c r="BJ83" s="66">
        <f t="shared" si="60"/>
        <v>3400</v>
      </c>
      <c r="BK83" s="66">
        <f t="shared" si="60"/>
        <v>0</v>
      </c>
      <c r="BL83" s="66">
        <f t="shared" si="60"/>
        <v>0</v>
      </c>
      <c r="BM83" s="66">
        <f t="shared" si="60"/>
        <v>0</v>
      </c>
      <c r="BN83" s="66">
        <f t="shared" ref="BN83:DY83" si="61">BN84+BN88</f>
        <v>0</v>
      </c>
      <c r="BO83" s="66">
        <f t="shared" si="61"/>
        <v>0</v>
      </c>
      <c r="BP83" s="66">
        <f t="shared" si="61"/>
        <v>0</v>
      </c>
      <c r="BQ83" s="66">
        <f t="shared" si="61"/>
        <v>0</v>
      </c>
      <c r="BR83" s="66">
        <f t="shared" si="61"/>
        <v>17611.32</v>
      </c>
      <c r="BS83" s="66">
        <f t="shared" si="61"/>
        <v>0</v>
      </c>
      <c r="BT83" s="66">
        <f t="shared" si="61"/>
        <v>0</v>
      </c>
      <c r="BU83" s="66">
        <f t="shared" si="61"/>
        <v>0</v>
      </c>
      <c r="BV83" s="66">
        <f t="shared" si="61"/>
        <v>17750.39</v>
      </c>
      <c r="BW83" s="66">
        <f t="shared" si="61"/>
        <v>0</v>
      </c>
      <c r="BX83" s="66">
        <f t="shared" si="61"/>
        <v>15361.32</v>
      </c>
      <c r="BY83" s="66">
        <f t="shared" si="61"/>
        <v>18622.25</v>
      </c>
      <c r="BZ83" s="66">
        <f t="shared" si="61"/>
        <v>0</v>
      </c>
      <c r="CA83" s="66">
        <f t="shared" si="61"/>
        <v>74422.429999999993</v>
      </c>
      <c r="CB83" s="66">
        <f t="shared" si="61"/>
        <v>0</v>
      </c>
      <c r="CC83" s="66">
        <f t="shared" si="61"/>
        <v>160610.93</v>
      </c>
      <c r="CD83" s="66">
        <f t="shared" si="61"/>
        <v>0</v>
      </c>
      <c r="CE83" s="66">
        <f t="shared" si="61"/>
        <v>54500</v>
      </c>
      <c r="CF83" s="66">
        <f t="shared" si="61"/>
        <v>0</v>
      </c>
      <c r="CG83" s="66">
        <f t="shared" si="61"/>
        <v>17750.39</v>
      </c>
      <c r="CH83" s="66">
        <f t="shared" si="61"/>
        <v>0</v>
      </c>
      <c r="CI83" s="66">
        <f t="shared" si="61"/>
        <v>0</v>
      </c>
      <c r="CJ83" s="66">
        <f t="shared" si="61"/>
        <v>0</v>
      </c>
      <c r="CK83" s="66">
        <f t="shared" si="61"/>
        <v>29330.740000000005</v>
      </c>
      <c r="CL83" s="66">
        <f t="shared" si="61"/>
        <v>0</v>
      </c>
      <c r="CM83" s="66">
        <f t="shared" si="61"/>
        <v>-0.1000000000003638</v>
      </c>
      <c r="CN83" s="66">
        <f t="shared" si="61"/>
        <v>0</v>
      </c>
      <c r="CO83" s="66">
        <f t="shared" si="61"/>
        <v>42919.75</v>
      </c>
      <c r="CP83" s="66">
        <f t="shared" si="61"/>
        <v>0</v>
      </c>
      <c r="CQ83" s="66">
        <f t="shared" si="61"/>
        <v>54500</v>
      </c>
      <c r="CR83" s="66">
        <f t="shared" si="61"/>
        <v>0</v>
      </c>
      <c r="CS83" s="66">
        <f t="shared" si="61"/>
        <v>0</v>
      </c>
      <c r="CT83" s="66">
        <f t="shared" si="61"/>
        <v>0</v>
      </c>
      <c r="CU83" s="66">
        <f t="shared" si="61"/>
        <v>0</v>
      </c>
      <c r="CV83" s="66">
        <f t="shared" si="61"/>
        <v>0</v>
      </c>
      <c r="CW83" s="66">
        <f t="shared" si="61"/>
        <v>0</v>
      </c>
      <c r="CX83" s="66">
        <f t="shared" si="61"/>
        <v>0</v>
      </c>
      <c r="CY83" s="66">
        <f t="shared" si="61"/>
        <v>0</v>
      </c>
      <c r="CZ83" s="66">
        <f t="shared" si="61"/>
        <v>29330.740000000005</v>
      </c>
      <c r="DA83" s="66">
        <f t="shared" si="61"/>
        <v>15361.42</v>
      </c>
      <c r="DB83" s="66">
        <f t="shared" si="61"/>
        <v>0</v>
      </c>
      <c r="DC83" s="66">
        <f t="shared" si="61"/>
        <v>56082.87</v>
      </c>
      <c r="DD83" s="66">
        <f t="shared" si="61"/>
        <v>0</v>
      </c>
      <c r="DE83" s="66">
        <f t="shared" si="61"/>
        <v>12386.449999999997</v>
      </c>
      <c r="DF83" s="66">
        <f t="shared" si="61"/>
        <v>0</v>
      </c>
      <c r="DG83" s="66">
        <f t="shared" si="61"/>
        <v>4500</v>
      </c>
      <c r="DH83" s="66">
        <f t="shared" si="61"/>
        <v>0</v>
      </c>
      <c r="DI83" s="66">
        <f t="shared" si="61"/>
        <v>0</v>
      </c>
      <c r="DJ83" s="66">
        <f t="shared" si="61"/>
        <v>0</v>
      </c>
      <c r="DK83" s="66">
        <f t="shared" si="61"/>
        <v>0</v>
      </c>
      <c r="DL83" s="66">
        <f t="shared" si="61"/>
        <v>0</v>
      </c>
      <c r="DM83" s="66">
        <f t="shared" si="61"/>
        <v>0</v>
      </c>
      <c r="DN83" s="66">
        <f t="shared" si="61"/>
        <v>56082.87</v>
      </c>
      <c r="DO83" s="66">
        <f t="shared" si="61"/>
        <v>0</v>
      </c>
      <c r="DP83" s="66">
        <f t="shared" si="61"/>
        <v>0</v>
      </c>
      <c r="DQ83" s="66">
        <f t="shared" si="61"/>
        <v>0</v>
      </c>
      <c r="DR83" s="66">
        <f t="shared" si="61"/>
        <v>0</v>
      </c>
      <c r="DS83" s="66">
        <f t="shared" si="61"/>
        <v>10559.639999999998</v>
      </c>
      <c r="DT83" s="66">
        <f t="shared" si="61"/>
        <v>50023.229999999996</v>
      </c>
      <c r="DU83" s="66">
        <f t="shared" si="61"/>
        <v>0</v>
      </c>
      <c r="DV83" s="66">
        <f t="shared" si="61"/>
        <v>105329.43000000001</v>
      </c>
      <c r="DW83" s="66">
        <f t="shared" si="61"/>
        <v>265940.36</v>
      </c>
      <c r="DX83" s="66">
        <f t="shared" si="61"/>
        <v>39000</v>
      </c>
      <c r="DY83" s="66">
        <f t="shared" si="61"/>
        <v>0</v>
      </c>
      <c r="DZ83" s="66">
        <f t="shared" ref="DZ83:FR83" si="62">DZ84+DZ88</f>
        <v>0</v>
      </c>
      <c r="EA83" s="66">
        <f t="shared" si="62"/>
        <v>0</v>
      </c>
      <c r="EB83" s="66">
        <f t="shared" si="62"/>
        <v>10559.639999999998</v>
      </c>
      <c r="EC83" s="66">
        <f t="shared" si="62"/>
        <v>0</v>
      </c>
      <c r="ED83" s="66">
        <f t="shared" si="62"/>
        <v>0</v>
      </c>
      <c r="EE83" s="66">
        <f t="shared" si="62"/>
        <v>4792.2099999999973</v>
      </c>
      <c r="EF83" s="66">
        <f t="shared" si="62"/>
        <v>0</v>
      </c>
      <c r="EG83" s="66">
        <f t="shared" si="62"/>
        <v>0</v>
      </c>
      <c r="EH83" s="66">
        <f t="shared" si="62"/>
        <v>44767.430000000008</v>
      </c>
      <c r="EI83" s="66">
        <f t="shared" si="62"/>
        <v>0</v>
      </c>
      <c r="EJ83" s="66">
        <f t="shared" si="62"/>
        <v>38000</v>
      </c>
      <c r="EK83" s="66">
        <f t="shared" si="62"/>
        <v>0</v>
      </c>
      <c r="EL83" s="66">
        <f t="shared" si="62"/>
        <v>0</v>
      </c>
      <c r="EM83" s="66">
        <f t="shared" si="62"/>
        <v>0</v>
      </c>
      <c r="EN83" s="66">
        <f t="shared" si="62"/>
        <v>0</v>
      </c>
      <c r="EO83" s="66">
        <f t="shared" si="62"/>
        <v>0</v>
      </c>
      <c r="EP83" s="66">
        <f t="shared" si="62"/>
        <v>0</v>
      </c>
      <c r="EQ83" s="66">
        <f t="shared" si="62"/>
        <v>0</v>
      </c>
      <c r="ER83" s="66">
        <f t="shared" si="62"/>
        <v>4792.2099999999973</v>
      </c>
      <c r="ES83" s="66">
        <f t="shared" si="62"/>
        <v>0</v>
      </c>
      <c r="ET83" s="66">
        <f t="shared" si="62"/>
        <v>0</v>
      </c>
      <c r="EU83" s="66">
        <f t="shared" si="62"/>
        <v>0</v>
      </c>
      <c r="EV83" s="66">
        <f t="shared" si="62"/>
        <v>0</v>
      </c>
      <c r="EW83" s="66">
        <f t="shared" si="62"/>
        <v>8135.6699999999937</v>
      </c>
      <c r="EX83" s="66">
        <f t="shared" si="62"/>
        <v>0</v>
      </c>
      <c r="EY83" s="66">
        <f t="shared" si="62"/>
        <v>34656.54</v>
      </c>
      <c r="EZ83" s="66">
        <f t="shared" si="62"/>
        <v>0</v>
      </c>
      <c r="FA83" s="66">
        <f t="shared" si="62"/>
        <v>3000</v>
      </c>
      <c r="FB83" s="66">
        <f t="shared" si="62"/>
        <v>14000</v>
      </c>
      <c r="FC83" s="66">
        <f t="shared" si="62"/>
        <v>0</v>
      </c>
      <c r="FD83" s="66">
        <f t="shared" si="62"/>
        <v>0</v>
      </c>
      <c r="FE83" s="66">
        <f t="shared" si="62"/>
        <v>0</v>
      </c>
      <c r="FF83" s="66">
        <f t="shared" si="62"/>
        <v>0</v>
      </c>
      <c r="FG83" s="66">
        <f t="shared" si="62"/>
        <v>0</v>
      </c>
      <c r="FH83" s="66">
        <f t="shared" si="62"/>
        <v>0</v>
      </c>
      <c r="FI83" s="66">
        <f t="shared" si="62"/>
        <v>8135.6699999999937</v>
      </c>
      <c r="FJ83" s="66">
        <f t="shared" si="62"/>
        <v>0</v>
      </c>
      <c r="FK83" s="66">
        <f t="shared" si="62"/>
        <v>0</v>
      </c>
      <c r="FL83" s="66">
        <f t="shared" si="62"/>
        <v>0</v>
      </c>
      <c r="FM83" s="66">
        <f t="shared" si="62"/>
        <v>25135.669999999995</v>
      </c>
      <c r="FN83" s="66">
        <f t="shared" si="62"/>
        <v>0</v>
      </c>
      <c r="FO83" s="66">
        <f t="shared" si="62"/>
        <v>104559.64</v>
      </c>
      <c r="FP83" s="66">
        <f t="shared" si="62"/>
        <v>370500</v>
      </c>
      <c r="FQ83" s="66">
        <f t="shared" si="62"/>
        <v>0</v>
      </c>
      <c r="FR83" s="66">
        <f t="shared" si="62"/>
        <v>0</v>
      </c>
      <c r="FS83" s="66">
        <v>0</v>
      </c>
      <c r="FV83" s="4"/>
      <c r="FW83" s="4"/>
      <c r="FX83" s="4"/>
    </row>
    <row r="84" spans="1:180" x14ac:dyDescent="0.25">
      <c r="A84" s="50"/>
      <c r="B84" s="31" t="s">
        <v>220</v>
      </c>
      <c r="C84" s="36">
        <f t="shared" ref="C84:BM84" si="63">C85+C86+C87</f>
        <v>44500</v>
      </c>
      <c r="D84" s="36">
        <f t="shared" si="63"/>
        <v>0</v>
      </c>
      <c r="E84" s="36">
        <f t="shared" si="63"/>
        <v>4000</v>
      </c>
      <c r="F84" s="36">
        <f t="shared" si="63"/>
        <v>739.07000000000016</v>
      </c>
      <c r="G84" s="36">
        <f t="shared" si="63"/>
        <v>0</v>
      </c>
      <c r="H84" s="36">
        <f t="shared" si="63"/>
        <v>0</v>
      </c>
      <c r="I84" s="36">
        <f t="shared" si="63"/>
        <v>3260.93</v>
      </c>
      <c r="J84" s="36">
        <f t="shared" si="63"/>
        <v>0</v>
      </c>
      <c r="K84" s="36">
        <f t="shared" si="63"/>
        <v>3400</v>
      </c>
      <c r="L84" s="36">
        <f t="shared" si="63"/>
        <v>0</v>
      </c>
      <c r="M84" s="36">
        <f t="shared" si="63"/>
        <v>0</v>
      </c>
      <c r="N84" s="36">
        <f t="shared" si="63"/>
        <v>0</v>
      </c>
      <c r="O84" s="36">
        <f t="shared" si="63"/>
        <v>739.07000000000016</v>
      </c>
      <c r="P84" s="36">
        <f t="shared" si="63"/>
        <v>0</v>
      </c>
      <c r="Q84" s="36">
        <f t="shared" si="63"/>
        <v>0</v>
      </c>
      <c r="R84" s="36">
        <f t="shared" si="63"/>
        <v>62.91</v>
      </c>
      <c r="S84" s="36">
        <f t="shared" si="63"/>
        <v>0</v>
      </c>
      <c r="T84" s="36">
        <f t="shared" si="63"/>
        <v>0</v>
      </c>
      <c r="U84" s="36">
        <f t="shared" si="63"/>
        <v>0</v>
      </c>
      <c r="V84" s="36">
        <f t="shared" si="63"/>
        <v>0</v>
      </c>
      <c r="W84" s="36">
        <f t="shared" si="63"/>
        <v>4076.16</v>
      </c>
      <c r="X84" s="36">
        <f t="shared" si="63"/>
        <v>0</v>
      </c>
      <c r="Y84" s="36">
        <f t="shared" si="63"/>
        <v>0</v>
      </c>
      <c r="Z84" s="36">
        <f t="shared" si="63"/>
        <v>3400</v>
      </c>
      <c r="AA84" s="36">
        <f t="shared" si="63"/>
        <v>0</v>
      </c>
      <c r="AB84" s="36">
        <f t="shared" si="63"/>
        <v>0</v>
      </c>
      <c r="AC84" s="36">
        <f t="shared" si="63"/>
        <v>62.91</v>
      </c>
      <c r="AD84" s="36">
        <f t="shared" si="63"/>
        <v>0</v>
      </c>
      <c r="AE84" s="36">
        <f t="shared" si="63"/>
        <v>3462.91</v>
      </c>
      <c r="AF84" s="36">
        <f t="shared" si="63"/>
        <v>0</v>
      </c>
      <c r="AG84" s="36">
        <f t="shared" si="63"/>
        <v>0</v>
      </c>
      <c r="AH84" s="36">
        <f t="shared" si="63"/>
        <v>0</v>
      </c>
      <c r="AI84" s="36">
        <f t="shared" si="63"/>
        <v>0</v>
      </c>
      <c r="AJ84" s="36">
        <f t="shared" si="63"/>
        <v>0</v>
      </c>
      <c r="AK84" s="36">
        <f t="shared" si="63"/>
        <v>7337.09</v>
      </c>
      <c r="AL84" s="36">
        <f t="shared" si="63"/>
        <v>0</v>
      </c>
      <c r="AM84" s="36">
        <f t="shared" si="63"/>
        <v>3400</v>
      </c>
      <c r="AN84" s="36">
        <f t="shared" si="63"/>
        <v>0</v>
      </c>
      <c r="AO84" s="36">
        <f t="shared" si="63"/>
        <v>0</v>
      </c>
      <c r="AP84" s="36">
        <f t="shared" si="63"/>
        <v>3462.91</v>
      </c>
      <c r="AQ84" s="36">
        <f t="shared" si="63"/>
        <v>0</v>
      </c>
      <c r="AR84" s="36">
        <f t="shared" si="63"/>
        <v>0</v>
      </c>
      <c r="AS84" s="36">
        <f t="shared" si="63"/>
        <v>6862.91</v>
      </c>
      <c r="AT84" s="36">
        <f t="shared" si="63"/>
        <v>0</v>
      </c>
      <c r="AU84" s="36">
        <f t="shared" si="63"/>
        <v>0</v>
      </c>
      <c r="AV84" s="36">
        <f t="shared" si="63"/>
        <v>0</v>
      </c>
      <c r="AW84" s="36">
        <f t="shared" si="63"/>
        <v>0</v>
      </c>
      <c r="AX84" s="36">
        <f t="shared" si="63"/>
        <v>3400</v>
      </c>
      <c r="AY84" s="36">
        <f t="shared" si="63"/>
        <v>0</v>
      </c>
      <c r="AZ84" s="36">
        <f t="shared" si="63"/>
        <v>0</v>
      </c>
      <c r="BA84" s="36">
        <f t="shared" si="63"/>
        <v>0</v>
      </c>
      <c r="BB84" s="36">
        <f t="shared" si="63"/>
        <v>6862.91</v>
      </c>
      <c r="BC84" s="36">
        <f t="shared" si="63"/>
        <v>0</v>
      </c>
      <c r="BD84" s="36">
        <f t="shared" si="63"/>
        <v>0</v>
      </c>
      <c r="BE84" s="36">
        <f t="shared" si="63"/>
        <v>0</v>
      </c>
      <c r="BF84" s="36">
        <f t="shared" si="63"/>
        <v>480.12</v>
      </c>
      <c r="BG84" s="36">
        <f t="shared" si="63"/>
        <v>0</v>
      </c>
      <c r="BH84" s="36">
        <f t="shared" si="63"/>
        <v>9782.7899999999991</v>
      </c>
      <c r="BI84" s="36">
        <f t="shared" si="63"/>
        <v>0</v>
      </c>
      <c r="BJ84" s="36">
        <f t="shared" si="63"/>
        <v>3400</v>
      </c>
      <c r="BK84" s="36">
        <f t="shared" si="63"/>
        <v>0</v>
      </c>
      <c r="BL84" s="36">
        <f t="shared" si="63"/>
        <v>0</v>
      </c>
      <c r="BM84" s="36">
        <f t="shared" si="63"/>
        <v>0</v>
      </c>
      <c r="BN84" s="36">
        <f t="shared" ref="BN84:DY84" si="64">BN85+BN86+BN87</f>
        <v>0</v>
      </c>
      <c r="BO84" s="36">
        <f t="shared" si="64"/>
        <v>0</v>
      </c>
      <c r="BP84" s="36">
        <f t="shared" si="64"/>
        <v>0</v>
      </c>
      <c r="BQ84" s="36">
        <f t="shared" si="64"/>
        <v>0</v>
      </c>
      <c r="BR84" s="36">
        <f t="shared" si="64"/>
        <v>480.12</v>
      </c>
      <c r="BS84" s="36">
        <f t="shared" si="64"/>
        <v>0</v>
      </c>
      <c r="BT84" s="36">
        <f t="shared" si="64"/>
        <v>0</v>
      </c>
      <c r="BU84" s="36">
        <f t="shared" si="64"/>
        <v>0</v>
      </c>
      <c r="BV84" s="36">
        <f t="shared" si="64"/>
        <v>3880.12</v>
      </c>
      <c r="BW84" s="36">
        <f t="shared" si="64"/>
        <v>0</v>
      </c>
      <c r="BX84" s="36">
        <f t="shared" si="64"/>
        <v>3260.93</v>
      </c>
      <c r="BY84" s="36">
        <f t="shared" si="64"/>
        <v>3260.93</v>
      </c>
      <c r="BZ84" s="36">
        <f t="shared" si="64"/>
        <v>0</v>
      </c>
      <c r="CA84" s="36">
        <f t="shared" si="64"/>
        <v>13043.72</v>
      </c>
      <c r="CB84" s="36">
        <f t="shared" si="64"/>
        <v>0</v>
      </c>
      <c r="CC84" s="36">
        <f t="shared" si="64"/>
        <v>20380.809999999998</v>
      </c>
      <c r="CD84" s="36">
        <f t="shared" si="64"/>
        <v>0</v>
      </c>
      <c r="CE84" s="36">
        <f t="shared" si="64"/>
        <v>4500</v>
      </c>
      <c r="CF84" s="36">
        <f t="shared" si="64"/>
        <v>0</v>
      </c>
      <c r="CG84" s="36">
        <f t="shared" si="64"/>
        <v>3880.12</v>
      </c>
      <c r="CH84" s="36">
        <f t="shared" si="64"/>
        <v>0</v>
      </c>
      <c r="CI84" s="36">
        <f t="shared" si="64"/>
        <v>0</v>
      </c>
      <c r="CJ84" s="36">
        <f t="shared" si="64"/>
        <v>0</v>
      </c>
      <c r="CK84" s="36">
        <f t="shared" si="64"/>
        <v>4303.9599999999991</v>
      </c>
      <c r="CL84" s="36">
        <f t="shared" si="64"/>
        <v>0</v>
      </c>
      <c r="CM84" s="36">
        <f t="shared" si="64"/>
        <v>-0.1000000000003638</v>
      </c>
      <c r="CN84" s="36">
        <f t="shared" si="64"/>
        <v>0</v>
      </c>
      <c r="CO84" s="36">
        <f t="shared" si="64"/>
        <v>4076.26</v>
      </c>
      <c r="CP84" s="36">
        <f t="shared" si="64"/>
        <v>0</v>
      </c>
      <c r="CQ84" s="36">
        <f t="shared" si="64"/>
        <v>4500</v>
      </c>
      <c r="CR84" s="36">
        <f t="shared" si="64"/>
        <v>0</v>
      </c>
      <c r="CS84" s="36">
        <f t="shared" si="64"/>
        <v>0</v>
      </c>
      <c r="CT84" s="36">
        <f t="shared" si="64"/>
        <v>0</v>
      </c>
      <c r="CU84" s="36">
        <f t="shared" si="64"/>
        <v>0</v>
      </c>
      <c r="CV84" s="36">
        <f t="shared" si="64"/>
        <v>0</v>
      </c>
      <c r="CW84" s="36">
        <f t="shared" si="64"/>
        <v>0</v>
      </c>
      <c r="CX84" s="36">
        <f t="shared" si="64"/>
        <v>0</v>
      </c>
      <c r="CY84" s="36">
        <f t="shared" si="64"/>
        <v>0</v>
      </c>
      <c r="CZ84" s="36">
        <f t="shared" si="64"/>
        <v>4303.9599999999991</v>
      </c>
      <c r="DA84" s="36">
        <f t="shared" si="64"/>
        <v>3261.03</v>
      </c>
      <c r="DB84" s="36">
        <f t="shared" si="64"/>
        <v>0</v>
      </c>
      <c r="DC84" s="36">
        <f t="shared" si="64"/>
        <v>5542.9299999999985</v>
      </c>
      <c r="DD84" s="36">
        <f t="shared" si="64"/>
        <v>0</v>
      </c>
      <c r="DE84" s="36">
        <f t="shared" si="64"/>
        <v>0</v>
      </c>
      <c r="DF84" s="36">
        <f t="shared" si="64"/>
        <v>0</v>
      </c>
      <c r="DG84" s="36">
        <f t="shared" si="64"/>
        <v>4500</v>
      </c>
      <c r="DH84" s="36">
        <f t="shared" si="64"/>
        <v>0</v>
      </c>
      <c r="DI84" s="36">
        <f t="shared" si="64"/>
        <v>0</v>
      </c>
      <c r="DJ84" s="36">
        <f t="shared" si="64"/>
        <v>0</v>
      </c>
      <c r="DK84" s="36">
        <f t="shared" si="64"/>
        <v>0</v>
      </c>
      <c r="DL84" s="36">
        <f t="shared" si="64"/>
        <v>0</v>
      </c>
      <c r="DM84" s="36">
        <f t="shared" si="64"/>
        <v>0</v>
      </c>
      <c r="DN84" s="36">
        <f t="shared" si="64"/>
        <v>5542.9299999999985</v>
      </c>
      <c r="DO84" s="36">
        <f t="shared" si="64"/>
        <v>0</v>
      </c>
      <c r="DP84" s="36">
        <f t="shared" si="64"/>
        <v>0</v>
      </c>
      <c r="DQ84" s="36">
        <f t="shared" si="64"/>
        <v>0</v>
      </c>
      <c r="DR84" s="36">
        <f t="shared" si="64"/>
        <v>0</v>
      </c>
      <c r="DS84" s="36">
        <f t="shared" si="64"/>
        <v>9786.4799999999977</v>
      </c>
      <c r="DT84" s="36">
        <f t="shared" si="64"/>
        <v>256.45000000000073</v>
      </c>
      <c r="DU84" s="36">
        <f t="shared" si="64"/>
        <v>0</v>
      </c>
      <c r="DV84" s="36">
        <f t="shared" si="64"/>
        <v>4332.7100000000009</v>
      </c>
      <c r="DW84" s="36">
        <f t="shared" si="64"/>
        <v>24713.519999999997</v>
      </c>
      <c r="DX84" s="36">
        <f t="shared" si="64"/>
        <v>4000</v>
      </c>
      <c r="DY84" s="36">
        <f t="shared" si="64"/>
        <v>0</v>
      </c>
      <c r="DZ84" s="36">
        <f t="shared" ref="DZ84:FR84" si="65">DZ85+DZ86+DZ87</f>
        <v>0</v>
      </c>
      <c r="EA84" s="36">
        <f t="shared" si="65"/>
        <v>0</v>
      </c>
      <c r="EB84" s="36">
        <f t="shared" si="65"/>
        <v>9786.4799999999977</v>
      </c>
      <c r="EC84" s="36">
        <f t="shared" si="65"/>
        <v>0</v>
      </c>
      <c r="ED84" s="36">
        <f t="shared" si="65"/>
        <v>0</v>
      </c>
      <c r="EE84" s="36">
        <f t="shared" si="65"/>
        <v>4003.6899999999969</v>
      </c>
      <c r="EF84" s="36">
        <f t="shared" si="65"/>
        <v>0</v>
      </c>
      <c r="EG84" s="36">
        <f t="shared" si="65"/>
        <v>0</v>
      </c>
      <c r="EH84" s="36">
        <f t="shared" si="65"/>
        <v>9782.7900000000009</v>
      </c>
      <c r="EI84" s="36">
        <f t="shared" si="65"/>
        <v>0</v>
      </c>
      <c r="EJ84" s="36">
        <f t="shared" si="65"/>
        <v>3000</v>
      </c>
      <c r="EK84" s="36">
        <f t="shared" si="65"/>
        <v>0</v>
      </c>
      <c r="EL84" s="36">
        <f t="shared" si="65"/>
        <v>0</v>
      </c>
      <c r="EM84" s="36">
        <f t="shared" si="65"/>
        <v>0</v>
      </c>
      <c r="EN84" s="36">
        <f t="shared" si="65"/>
        <v>0</v>
      </c>
      <c r="EO84" s="36">
        <f t="shared" si="65"/>
        <v>0</v>
      </c>
      <c r="EP84" s="36">
        <f t="shared" si="65"/>
        <v>0</v>
      </c>
      <c r="EQ84" s="36">
        <f t="shared" si="65"/>
        <v>0</v>
      </c>
      <c r="ER84" s="36">
        <f t="shared" si="65"/>
        <v>4003.6899999999969</v>
      </c>
      <c r="ES84" s="36">
        <f t="shared" si="65"/>
        <v>0</v>
      </c>
      <c r="ET84" s="36">
        <f t="shared" si="65"/>
        <v>0</v>
      </c>
      <c r="EU84" s="36">
        <f t="shared" si="65"/>
        <v>0</v>
      </c>
      <c r="EV84" s="36">
        <f t="shared" si="65"/>
        <v>0</v>
      </c>
      <c r="EW84" s="36">
        <f t="shared" si="65"/>
        <v>481.8299999999972</v>
      </c>
      <c r="EX84" s="36">
        <f t="shared" si="65"/>
        <v>0</v>
      </c>
      <c r="EY84" s="36">
        <f t="shared" si="65"/>
        <v>6521.86</v>
      </c>
      <c r="EZ84" s="36">
        <f t="shared" si="65"/>
        <v>0</v>
      </c>
      <c r="FA84" s="36">
        <f t="shared" si="65"/>
        <v>3000</v>
      </c>
      <c r="FB84" s="36">
        <f t="shared" si="65"/>
        <v>0</v>
      </c>
      <c r="FC84" s="36">
        <f t="shared" si="65"/>
        <v>0</v>
      </c>
      <c r="FD84" s="36">
        <f t="shared" si="65"/>
        <v>0</v>
      </c>
      <c r="FE84" s="36">
        <f t="shared" si="65"/>
        <v>0</v>
      </c>
      <c r="FF84" s="36">
        <f t="shared" si="65"/>
        <v>0</v>
      </c>
      <c r="FG84" s="36">
        <f t="shared" si="65"/>
        <v>0</v>
      </c>
      <c r="FH84" s="36">
        <f t="shared" si="65"/>
        <v>0</v>
      </c>
      <c r="FI84" s="36">
        <f t="shared" si="65"/>
        <v>481.8299999999972</v>
      </c>
      <c r="FJ84" s="36">
        <f t="shared" si="65"/>
        <v>0</v>
      </c>
      <c r="FK84" s="36">
        <f t="shared" si="65"/>
        <v>0</v>
      </c>
      <c r="FL84" s="36">
        <f t="shared" si="65"/>
        <v>0</v>
      </c>
      <c r="FM84" s="36">
        <f t="shared" si="65"/>
        <v>3481.8299999999972</v>
      </c>
      <c r="FN84" s="36">
        <f t="shared" si="65"/>
        <v>0</v>
      </c>
      <c r="FO84" s="36">
        <f t="shared" si="65"/>
        <v>19786.48</v>
      </c>
      <c r="FP84" s="36">
        <f t="shared" si="65"/>
        <v>44500</v>
      </c>
      <c r="FQ84" s="36">
        <f t="shared" si="65"/>
        <v>0</v>
      </c>
      <c r="FR84" s="36">
        <f t="shared" si="65"/>
        <v>0</v>
      </c>
      <c r="FS84" s="36">
        <v>0</v>
      </c>
      <c r="FV84" s="4"/>
      <c r="FW84" s="4"/>
      <c r="FX84" s="4"/>
    </row>
    <row r="85" spans="1:180" x14ac:dyDescent="0.25">
      <c r="A85" s="33"/>
      <c r="B85" s="34" t="s">
        <v>221</v>
      </c>
      <c r="C85" s="35">
        <v>44500</v>
      </c>
      <c r="D85" s="35"/>
      <c r="E85" s="35">
        <v>4000</v>
      </c>
      <c r="F85" s="35">
        <v>739.07000000000016</v>
      </c>
      <c r="G85" s="35"/>
      <c r="H85" s="35"/>
      <c r="I85" s="35">
        <v>3260.93</v>
      </c>
      <c r="J85" s="35"/>
      <c r="K85" s="35">
        <v>3400</v>
      </c>
      <c r="L85" s="35"/>
      <c r="M85" s="35"/>
      <c r="N85" s="35"/>
      <c r="O85" s="35">
        <v>739.07000000000016</v>
      </c>
      <c r="P85" s="35"/>
      <c r="Q85" s="35"/>
      <c r="R85" s="35">
        <v>62.91</v>
      </c>
      <c r="S85" s="35"/>
      <c r="T85" s="35"/>
      <c r="U85" s="35"/>
      <c r="V85" s="35"/>
      <c r="W85" s="35">
        <v>4076.16</v>
      </c>
      <c r="X85" s="35"/>
      <c r="Y85" s="35"/>
      <c r="Z85" s="35">
        <v>3400</v>
      </c>
      <c r="AA85" s="35"/>
      <c r="AB85" s="35"/>
      <c r="AC85" s="35">
        <v>62.91</v>
      </c>
      <c r="AD85" s="35"/>
      <c r="AE85" s="35">
        <v>3462.91</v>
      </c>
      <c r="AF85" s="35"/>
      <c r="AG85" s="35"/>
      <c r="AH85" s="35">
        <v>0</v>
      </c>
      <c r="AI85" s="35"/>
      <c r="AJ85" s="35"/>
      <c r="AK85" s="35">
        <v>7337.09</v>
      </c>
      <c r="AL85" s="35">
        <v>0</v>
      </c>
      <c r="AM85" s="35">
        <v>3400</v>
      </c>
      <c r="AN85" s="35"/>
      <c r="AO85" s="35"/>
      <c r="AP85" s="35">
        <v>3462.91</v>
      </c>
      <c r="AQ85" s="35"/>
      <c r="AR85" s="35"/>
      <c r="AS85" s="35">
        <v>6862.91</v>
      </c>
      <c r="AT85" s="35"/>
      <c r="AU85" s="35"/>
      <c r="AV85" s="35">
        <v>0</v>
      </c>
      <c r="AW85" s="35"/>
      <c r="AX85" s="35">
        <v>3400</v>
      </c>
      <c r="AY85" s="35"/>
      <c r="AZ85" s="35"/>
      <c r="BA85" s="35"/>
      <c r="BB85" s="35">
        <v>6862.91</v>
      </c>
      <c r="BC85" s="35"/>
      <c r="BD85" s="35"/>
      <c r="BE85" s="35"/>
      <c r="BF85" s="35">
        <v>480.12</v>
      </c>
      <c r="BG85" s="35"/>
      <c r="BH85" s="35">
        <v>9782.7899999999991</v>
      </c>
      <c r="BI85" s="35"/>
      <c r="BJ85" s="35">
        <v>3400</v>
      </c>
      <c r="BK85" s="35"/>
      <c r="BL85" s="35"/>
      <c r="BM85" s="35"/>
      <c r="BN85" s="35"/>
      <c r="BO85" s="35"/>
      <c r="BP85" s="35"/>
      <c r="BQ85" s="35"/>
      <c r="BR85" s="35">
        <v>480.12</v>
      </c>
      <c r="BS85" s="35"/>
      <c r="BT85" s="35"/>
      <c r="BU85" s="35"/>
      <c r="BV85" s="35">
        <v>3880.12</v>
      </c>
      <c r="BW85" s="35"/>
      <c r="BX85" s="35">
        <v>3260.93</v>
      </c>
      <c r="BY85" s="35">
        <v>3260.93</v>
      </c>
      <c r="BZ85" s="35"/>
      <c r="CA85" s="35">
        <v>13043.72</v>
      </c>
      <c r="CB85" s="35">
        <v>0</v>
      </c>
      <c r="CC85" s="35">
        <v>20380.809999999998</v>
      </c>
      <c r="CD85" s="35">
        <v>0</v>
      </c>
      <c r="CE85" s="35">
        <v>4500</v>
      </c>
      <c r="CF85" s="35"/>
      <c r="CG85" s="35">
        <v>3880.12</v>
      </c>
      <c r="CH85" s="35"/>
      <c r="CI85" s="35"/>
      <c r="CJ85" s="35"/>
      <c r="CK85" s="35">
        <v>4303.9599999999991</v>
      </c>
      <c r="CL85" s="35"/>
      <c r="CM85" s="35">
        <v>-0.1000000000003638</v>
      </c>
      <c r="CN85" s="35"/>
      <c r="CO85" s="35">
        <v>4076.26</v>
      </c>
      <c r="CP85" s="35"/>
      <c r="CQ85" s="35">
        <v>4500</v>
      </c>
      <c r="CR85" s="35"/>
      <c r="CS85" s="35"/>
      <c r="CT85" s="35"/>
      <c r="CU85" s="35"/>
      <c r="CV85" s="35"/>
      <c r="CW85" s="35"/>
      <c r="CX85" s="35"/>
      <c r="CY85" s="35"/>
      <c r="CZ85" s="35">
        <v>4303.9599999999991</v>
      </c>
      <c r="DA85" s="35">
        <v>3261.03</v>
      </c>
      <c r="DB85" s="35"/>
      <c r="DC85" s="35">
        <v>5542.9299999999985</v>
      </c>
      <c r="DD85" s="35"/>
      <c r="DE85" s="35">
        <v>0</v>
      </c>
      <c r="DF85" s="35"/>
      <c r="DG85" s="35">
        <v>4500</v>
      </c>
      <c r="DH85" s="35"/>
      <c r="DI85" s="35"/>
      <c r="DJ85" s="35"/>
      <c r="DK85" s="35"/>
      <c r="DL85" s="35"/>
      <c r="DM85" s="35"/>
      <c r="DN85" s="35">
        <v>5542.9299999999985</v>
      </c>
      <c r="DO85" s="35"/>
      <c r="DP85" s="35"/>
      <c r="DQ85" s="35"/>
      <c r="DR85" s="35"/>
      <c r="DS85" s="35">
        <v>9786.4799999999977</v>
      </c>
      <c r="DT85" s="35">
        <v>256.45000000000073</v>
      </c>
      <c r="DU85" s="35"/>
      <c r="DV85" s="35">
        <v>4332.7100000000009</v>
      </c>
      <c r="DW85" s="35">
        <v>24713.519999999997</v>
      </c>
      <c r="DX85" s="35">
        <v>4000</v>
      </c>
      <c r="DY85" s="35"/>
      <c r="DZ85" s="35"/>
      <c r="EA85" s="35"/>
      <c r="EB85" s="35">
        <v>9786.4799999999977</v>
      </c>
      <c r="EC85" s="35"/>
      <c r="ED85" s="35"/>
      <c r="EE85" s="35">
        <v>4003.6899999999969</v>
      </c>
      <c r="EF85" s="35"/>
      <c r="EG85" s="35"/>
      <c r="EH85" s="35">
        <v>9782.7900000000009</v>
      </c>
      <c r="EI85" s="35"/>
      <c r="EJ85" s="35">
        <v>3000</v>
      </c>
      <c r="EK85" s="35"/>
      <c r="EL85" s="35"/>
      <c r="EM85" s="35"/>
      <c r="EN85" s="35"/>
      <c r="EO85" s="35"/>
      <c r="EP85" s="35"/>
      <c r="EQ85" s="35"/>
      <c r="ER85" s="35">
        <v>4003.6899999999969</v>
      </c>
      <c r="ES85" s="35"/>
      <c r="ET85" s="35"/>
      <c r="EU85" s="35"/>
      <c r="EV85" s="35"/>
      <c r="EW85" s="35">
        <v>481.8299999999972</v>
      </c>
      <c r="EX85" s="35"/>
      <c r="EY85" s="35">
        <v>6521.86</v>
      </c>
      <c r="EZ85" s="35"/>
      <c r="FA85" s="35">
        <v>3000</v>
      </c>
      <c r="FB85" s="35"/>
      <c r="FC85" s="35"/>
      <c r="FD85" s="35"/>
      <c r="FE85" s="35"/>
      <c r="FF85" s="35"/>
      <c r="FG85" s="35"/>
      <c r="FH85" s="35"/>
      <c r="FI85" s="35">
        <v>481.8299999999972</v>
      </c>
      <c r="FJ85" s="35"/>
      <c r="FK85" s="35"/>
      <c r="FL85" s="35"/>
      <c r="FM85" s="35">
        <v>3481.8299999999972</v>
      </c>
      <c r="FN85" s="35"/>
      <c r="FO85" s="35">
        <v>19786.48</v>
      </c>
      <c r="FP85" s="35">
        <v>44500</v>
      </c>
      <c r="FQ85" s="35">
        <v>0</v>
      </c>
      <c r="FR85" s="35">
        <v>0</v>
      </c>
      <c r="FS85" s="35">
        <v>0</v>
      </c>
      <c r="FV85" s="4"/>
      <c r="FW85" s="4"/>
      <c r="FX85" s="4"/>
    </row>
    <row r="86" spans="1:180" x14ac:dyDescent="0.25">
      <c r="A86" s="33"/>
      <c r="B86" s="34" t="s">
        <v>222</v>
      </c>
      <c r="C86" s="35">
        <v>0</v>
      </c>
      <c r="D86" s="35"/>
      <c r="E86" s="35"/>
      <c r="F86" s="35"/>
      <c r="G86" s="35"/>
      <c r="H86" s="35"/>
      <c r="I86" s="35">
        <v>0</v>
      </c>
      <c r="J86" s="35"/>
      <c r="K86" s="35"/>
      <c r="L86" s="35"/>
      <c r="M86" s="35"/>
      <c r="N86" s="35"/>
      <c r="O86" s="35"/>
      <c r="P86" s="35"/>
      <c r="Q86" s="35"/>
      <c r="R86" s="35">
        <v>0</v>
      </c>
      <c r="S86" s="35"/>
      <c r="T86" s="35"/>
      <c r="U86" s="35"/>
      <c r="V86" s="35"/>
      <c r="W86" s="35">
        <v>0</v>
      </c>
      <c r="X86" s="35"/>
      <c r="Y86" s="35"/>
      <c r="Z86" s="35"/>
      <c r="AA86" s="35"/>
      <c r="AB86" s="35"/>
      <c r="AC86" s="35">
        <v>0</v>
      </c>
      <c r="AD86" s="35"/>
      <c r="AE86" s="35"/>
      <c r="AF86" s="35"/>
      <c r="AG86" s="35"/>
      <c r="AH86" s="35">
        <v>0</v>
      </c>
      <c r="AI86" s="35"/>
      <c r="AJ86" s="35"/>
      <c r="AK86" s="35">
        <v>0</v>
      </c>
      <c r="AL86" s="35">
        <v>0</v>
      </c>
      <c r="AM86" s="35"/>
      <c r="AN86" s="35"/>
      <c r="AO86" s="35"/>
      <c r="AP86" s="35"/>
      <c r="AQ86" s="35"/>
      <c r="AR86" s="35"/>
      <c r="AS86" s="35">
        <v>0</v>
      </c>
      <c r="AT86" s="35"/>
      <c r="AU86" s="35"/>
      <c r="AV86" s="35">
        <v>0</v>
      </c>
      <c r="AW86" s="35"/>
      <c r="AX86" s="35"/>
      <c r="AY86" s="35"/>
      <c r="AZ86" s="35"/>
      <c r="BA86" s="35"/>
      <c r="BB86" s="35">
        <v>0</v>
      </c>
      <c r="BC86" s="35"/>
      <c r="BD86" s="35"/>
      <c r="BE86" s="35"/>
      <c r="BF86" s="35">
        <v>0</v>
      </c>
      <c r="BG86" s="35"/>
      <c r="BH86" s="35">
        <v>0</v>
      </c>
      <c r="BI86" s="35"/>
      <c r="BJ86" s="35"/>
      <c r="BK86" s="35"/>
      <c r="BL86" s="35"/>
      <c r="BM86" s="35"/>
      <c r="BN86" s="35"/>
      <c r="BO86" s="35"/>
      <c r="BP86" s="35"/>
      <c r="BQ86" s="35"/>
      <c r="BR86" s="35">
        <v>0</v>
      </c>
      <c r="BS86" s="35"/>
      <c r="BT86" s="35"/>
      <c r="BU86" s="35"/>
      <c r="BV86" s="35">
        <v>0</v>
      </c>
      <c r="BW86" s="35"/>
      <c r="BX86" s="35"/>
      <c r="BY86" s="35">
        <v>0</v>
      </c>
      <c r="BZ86" s="35"/>
      <c r="CA86" s="35">
        <v>0</v>
      </c>
      <c r="CB86" s="35">
        <v>0</v>
      </c>
      <c r="CC86" s="35">
        <v>0</v>
      </c>
      <c r="CD86" s="35">
        <v>0</v>
      </c>
      <c r="CE86" s="35">
        <v>0</v>
      </c>
      <c r="CF86" s="35"/>
      <c r="CG86" s="35">
        <v>0</v>
      </c>
      <c r="CH86" s="35"/>
      <c r="CI86" s="35"/>
      <c r="CJ86" s="35"/>
      <c r="CK86" s="35">
        <v>0</v>
      </c>
      <c r="CL86" s="35"/>
      <c r="CM86" s="35"/>
      <c r="CN86" s="35"/>
      <c r="CO86" s="35">
        <v>0</v>
      </c>
      <c r="CP86" s="35"/>
      <c r="CQ86" s="35">
        <v>0</v>
      </c>
      <c r="CR86" s="35"/>
      <c r="CS86" s="35"/>
      <c r="CT86" s="35"/>
      <c r="CU86" s="35"/>
      <c r="CV86" s="35"/>
      <c r="CW86" s="35"/>
      <c r="CX86" s="35"/>
      <c r="CY86" s="35"/>
      <c r="CZ86" s="35">
        <v>0</v>
      </c>
      <c r="DA86" s="35"/>
      <c r="DB86" s="35"/>
      <c r="DC86" s="35">
        <v>0</v>
      </c>
      <c r="DD86" s="35"/>
      <c r="DE86" s="35">
        <v>0</v>
      </c>
      <c r="DF86" s="35"/>
      <c r="DG86" s="35">
        <v>0</v>
      </c>
      <c r="DH86" s="35"/>
      <c r="DI86" s="35"/>
      <c r="DJ86" s="35"/>
      <c r="DK86" s="35"/>
      <c r="DL86" s="35"/>
      <c r="DM86" s="35"/>
      <c r="DN86" s="35">
        <v>0</v>
      </c>
      <c r="DO86" s="35"/>
      <c r="DP86" s="35"/>
      <c r="DQ86" s="35"/>
      <c r="DR86" s="35"/>
      <c r="DS86" s="35">
        <v>0</v>
      </c>
      <c r="DT86" s="35">
        <v>0</v>
      </c>
      <c r="DU86" s="35"/>
      <c r="DV86" s="35">
        <v>0</v>
      </c>
      <c r="DW86" s="35">
        <v>0</v>
      </c>
      <c r="DX86" s="35"/>
      <c r="DY86" s="35"/>
      <c r="DZ86" s="35"/>
      <c r="EA86" s="35"/>
      <c r="EB86" s="35">
        <v>0</v>
      </c>
      <c r="EC86" s="35"/>
      <c r="ED86" s="35"/>
      <c r="EE86" s="35">
        <v>0</v>
      </c>
      <c r="EF86" s="35"/>
      <c r="EG86" s="35"/>
      <c r="EH86" s="35">
        <v>0</v>
      </c>
      <c r="EI86" s="35"/>
      <c r="EJ86" s="35"/>
      <c r="EK86" s="35"/>
      <c r="EL86" s="35"/>
      <c r="EM86" s="35"/>
      <c r="EN86" s="35"/>
      <c r="EO86" s="35"/>
      <c r="EP86" s="35"/>
      <c r="EQ86" s="35"/>
      <c r="ER86" s="35">
        <v>0</v>
      </c>
      <c r="ES86" s="35"/>
      <c r="ET86" s="35"/>
      <c r="EU86" s="35"/>
      <c r="EV86" s="35"/>
      <c r="EW86" s="35">
        <v>0</v>
      </c>
      <c r="EX86" s="35"/>
      <c r="EY86" s="35">
        <v>0</v>
      </c>
      <c r="EZ86" s="35"/>
      <c r="FA86" s="35"/>
      <c r="FB86" s="35"/>
      <c r="FC86" s="35"/>
      <c r="FD86" s="35"/>
      <c r="FE86" s="35"/>
      <c r="FF86" s="35"/>
      <c r="FG86" s="35"/>
      <c r="FH86" s="35"/>
      <c r="FI86" s="35">
        <v>0</v>
      </c>
      <c r="FJ86" s="35"/>
      <c r="FK86" s="35"/>
      <c r="FL86" s="35"/>
      <c r="FM86" s="35">
        <v>0</v>
      </c>
      <c r="FN86" s="35"/>
      <c r="FO86" s="35">
        <v>0</v>
      </c>
      <c r="FP86" s="35">
        <v>0</v>
      </c>
      <c r="FQ86" s="35">
        <v>0</v>
      </c>
      <c r="FR86" s="35">
        <v>0</v>
      </c>
      <c r="FS86" s="35">
        <v>0</v>
      </c>
      <c r="FV86" s="4"/>
      <c r="FW86" s="4"/>
      <c r="FX86" s="4"/>
    </row>
    <row r="87" spans="1:180" x14ac:dyDescent="0.25">
      <c r="A87" s="33"/>
      <c r="B87" s="34" t="s">
        <v>223</v>
      </c>
      <c r="C87" s="35">
        <v>0</v>
      </c>
      <c r="D87" s="35"/>
      <c r="E87" s="35"/>
      <c r="F87" s="35"/>
      <c r="G87" s="35"/>
      <c r="H87" s="35"/>
      <c r="I87" s="35">
        <v>0</v>
      </c>
      <c r="J87" s="35"/>
      <c r="K87" s="35"/>
      <c r="L87" s="35"/>
      <c r="M87" s="35"/>
      <c r="N87" s="35"/>
      <c r="O87" s="35"/>
      <c r="P87" s="35"/>
      <c r="Q87" s="35"/>
      <c r="R87" s="35">
        <v>0</v>
      </c>
      <c r="S87" s="35"/>
      <c r="T87" s="35"/>
      <c r="U87" s="35"/>
      <c r="V87" s="35"/>
      <c r="W87" s="35">
        <v>0</v>
      </c>
      <c r="X87" s="35"/>
      <c r="Y87" s="35"/>
      <c r="Z87" s="35"/>
      <c r="AA87" s="35"/>
      <c r="AB87" s="35"/>
      <c r="AC87" s="35">
        <v>0</v>
      </c>
      <c r="AD87" s="35"/>
      <c r="AE87" s="35"/>
      <c r="AF87" s="35"/>
      <c r="AG87" s="35"/>
      <c r="AH87" s="35">
        <v>0</v>
      </c>
      <c r="AI87" s="35"/>
      <c r="AJ87" s="35"/>
      <c r="AK87" s="35">
        <v>0</v>
      </c>
      <c r="AL87" s="35">
        <v>0</v>
      </c>
      <c r="AM87" s="35"/>
      <c r="AN87" s="35"/>
      <c r="AO87" s="35"/>
      <c r="AP87" s="35"/>
      <c r="AQ87" s="35"/>
      <c r="AR87" s="35"/>
      <c r="AS87" s="35">
        <v>0</v>
      </c>
      <c r="AT87" s="35"/>
      <c r="AU87" s="35"/>
      <c r="AV87" s="35">
        <v>0</v>
      </c>
      <c r="AW87" s="35"/>
      <c r="AX87" s="35"/>
      <c r="AY87" s="35"/>
      <c r="AZ87" s="35"/>
      <c r="BA87" s="35"/>
      <c r="BB87" s="35">
        <v>0</v>
      </c>
      <c r="BC87" s="35"/>
      <c r="BD87" s="35"/>
      <c r="BE87" s="35"/>
      <c r="BF87" s="35">
        <v>0</v>
      </c>
      <c r="BG87" s="35"/>
      <c r="BH87" s="35">
        <v>0</v>
      </c>
      <c r="BI87" s="35"/>
      <c r="BJ87" s="35"/>
      <c r="BK87" s="35"/>
      <c r="BL87" s="35"/>
      <c r="BM87" s="35"/>
      <c r="BN87" s="35"/>
      <c r="BO87" s="35"/>
      <c r="BP87" s="35"/>
      <c r="BQ87" s="35"/>
      <c r="BR87" s="35">
        <v>0</v>
      </c>
      <c r="BS87" s="35"/>
      <c r="BT87" s="35"/>
      <c r="BU87" s="35"/>
      <c r="BV87" s="35">
        <v>0</v>
      </c>
      <c r="BW87" s="35"/>
      <c r="BX87" s="35"/>
      <c r="BY87" s="35">
        <v>0</v>
      </c>
      <c r="BZ87" s="35"/>
      <c r="CA87" s="35">
        <v>0</v>
      </c>
      <c r="CB87" s="35">
        <v>0</v>
      </c>
      <c r="CC87" s="35">
        <v>0</v>
      </c>
      <c r="CD87" s="35">
        <v>0</v>
      </c>
      <c r="CE87" s="35">
        <v>0</v>
      </c>
      <c r="CF87" s="35"/>
      <c r="CG87" s="35">
        <v>0</v>
      </c>
      <c r="CH87" s="35"/>
      <c r="CI87" s="35"/>
      <c r="CJ87" s="35"/>
      <c r="CK87" s="35">
        <v>0</v>
      </c>
      <c r="CL87" s="35"/>
      <c r="CM87" s="35"/>
      <c r="CN87" s="35"/>
      <c r="CO87" s="35">
        <v>0</v>
      </c>
      <c r="CP87" s="35"/>
      <c r="CQ87" s="35">
        <v>0</v>
      </c>
      <c r="CR87" s="35"/>
      <c r="CS87" s="35"/>
      <c r="CT87" s="35"/>
      <c r="CU87" s="35"/>
      <c r="CV87" s="35"/>
      <c r="CW87" s="35"/>
      <c r="CX87" s="35"/>
      <c r="CY87" s="35"/>
      <c r="CZ87" s="35">
        <v>0</v>
      </c>
      <c r="DA87" s="35"/>
      <c r="DB87" s="35"/>
      <c r="DC87" s="35">
        <v>0</v>
      </c>
      <c r="DD87" s="35"/>
      <c r="DE87" s="35">
        <v>0</v>
      </c>
      <c r="DF87" s="35"/>
      <c r="DG87" s="35">
        <v>0</v>
      </c>
      <c r="DH87" s="35"/>
      <c r="DI87" s="35"/>
      <c r="DJ87" s="35"/>
      <c r="DK87" s="35"/>
      <c r="DL87" s="35"/>
      <c r="DM87" s="35"/>
      <c r="DN87" s="35">
        <v>0</v>
      </c>
      <c r="DO87" s="35"/>
      <c r="DP87" s="35"/>
      <c r="DQ87" s="35"/>
      <c r="DR87" s="35"/>
      <c r="DS87" s="35">
        <v>0</v>
      </c>
      <c r="DT87" s="35">
        <v>0</v>
      </c>
      <c r="DU87" s="35"/>
      <c r="DV87" s="35">
        <v>0</v>
      </c>
      <c r="DW87" s="35">
        <v>0</v>
      </c>
      <c r="DX87" s="35"/>
      <c r="DY87" s="35"/>
      <c r="DZ87" s="35"/>
      <c r="EA87" s="35"/>
      <c r="EB87" s="35">
        <v>0</v>
      </c>
      <c r="EC87" s="35"/>
      <c r="ED87" s="35"/>
      <c r="EE87" s="35">
        <v>0</v>
      </c>
      <c r="EF87" s="35"/>
      <c r="EG87" s="35"/>
      <c r="EH87" s="35">
        <v>0</v>
      </c>
      <c r="EI87" s="35"/>
      <c r="EJ87" s="35"/>
      <c r="EK87" s="35"/>
      <c r="EL87" s="35"/>
      <c r="EM87" s="35"/>
      <c r="EN87" s="35"/>
      <c r="EO87" s="35"/>
      <c r="EP87" s="35"/>
      <c r="EQ87" s="35"/>
      <c r="ER87" s="35">
        <v>0</v>
      </c>
      <c r="ES87" s="35"/>
      <c r="ET87" s="35"/>
      <c r="EU87" s="35"/>
      <c r="EV87" s="35"/>
      <c r="EW87" s="35">
        <v>0</v>
      </c>
      <c r="EX87" s="35"/>
      <c r="EY87" s="35">
        <v>0</v>
      </c>
      <c r="EZ87" s="35"/>
      <c r="FA87" s="35"/>
      <c r="FB87" s="35"/>
      <c r="FC87" s="35"/>
      <c r="FD87" s="35"/>
      <c r="FE87" s="35"/>
      <c r="FF87" s="35"/>
      <c r="FG87" s="35"/>
      <c r="FH87" s="35"/>
      <c r="FI87" s="35">
        <v>0</v>
      </c>
      <c r="FJ87" s="35"/>
      <c r="FK87" s="35"/>
      <c r="FL87" s="35"/>
      <c r="FM87" s="35">
        <v>0</v>
      </c>
      <c r="FN87" s="35"/>
      <c r="FO87" s="35">
        <v>0</v>
      </c>
      <c r="FP87" s="35">
        <v>0</v>
      </c>
      <c r="FQ87" s="35">
        <v>0</v>
      </c>
      <c r="FR87" s="35">
        <v>0</v>
      </c>
      <c r="FS87" s="35">
        <v>0</v>
      </c>
      <c r="FV87" s="4"/>
      <c r="FW87" s="4"/>
      <c r="FX87" s="4"/>
    </row>
    <row r="88" spans="1:180" x14ac:dyDescent="0.25">
      <c r="A88" s="33"/>
      <c r="B88" s="34" t="s">
        <v>224</v>
      </c>
      <c r="C88" s="35">
        <v>326000</v>
      </c>
      <c r="D88" s="35"/>
      <c r="E88" s="35">
        <v>22000</v>
      </c>
      <c r="F88" s="35">
        <v>1232.1599999999999</v>
      </c>
      <c r="G88" s="35"/>
      <c r="H88" s="35"/>
      <c r="I88" s="35">
        <v>20767.84</v>
      </c>
      <c r="J88" s="35"/>
      <c r="K88" s="49">
        <v>45000</v>
      </c>
      <c r="L88" s="35"/>
      <c r="M88" s="35"/>
      <c r="N88" s="35"/>
      <c r="O88" s="35">
        <v>1232.1599999999999</v>
      </c>
      <c r="P88" s="35"/>
      <c r="Q88" s="35"/>
      <c r="R88" s="35">
        <v>16428.280000000002</v>
      </c>
      <c r="S88" s="35"/>
      <c r="T88" s="35"/>
      <c r="U88" s="35"/>
      <c r="V88" s="35"/>
      <c r="W88" s="35">
        <v>29803.88</v>
      </c>
      <c r="X88" s="35"/>
      <c r="Y88" s="35"/>
      <c r="Z88" s="35">
        <v>25000</v>
      </c>
      <c r="AA88" s="35"/>
      <c r="AB88" s="35">
        <v>50000</v>
      </c>
      <c r="AC88" s="35">
        <v>16428.280000000002</v>
      </c>
      <c r="AD88" s="35"/>
      <c r="AE88" s="35">
        <v>63148.59</v>
      </c>
      <c r="AF88" s="35"/>
      <c r="AG88" s="35"/>
      <c r="AH88" s="35">
        <v>28279.690000000002</v>
      </c>
      <c r="AI88" s="35"/>
      <c r="AJ88" s="35"/>
      <c r="AK88" s="35">
        <v>78851.41</v>
      </c>
      <c r="AL88" s="35">
        <v>0</v>
      </c>
      <c r="AM88" s="35"/>
      <c r="AN88" s="35"/>
      <c r="AO88" s="35"/>
      <c r="AP88" s="35">
        <v>63148.59</v>
      </c>
      <c r="AQ88" s="35"/>
      <c r="AR88" s="35"/>
      <c r="AS88" s="35">
        <v>47218.21</v>
      </c>
      <c r="AT88" s="35"/>
      <c r="AU88" s="35"/>
      <c r="AV88" s="35">
        <v>15930.379999999997</v>
      </c>
      <c r="AW88" s="35"/>
      <c r="AX88" s="35"/>
      <c r="AY88" s="35"/>
      <c r="AZ88" s="35"/>
      <c r="BA88" s="35"/>
      <c r="BB88" s="35">
        <v>47218.21</v>
      </c>
      <c r="BC88" s="35"/>
      <c r="BD88" s="35"/>
      <c r="BE88" s="35"/>
      <c r="BF88" s="35">
        <v>17131.2</v>
      </c>
      <c r="BG88" s="35"/>
      <c r="BH88" s="35">
        <v>30087.01</v>
      </c>
      <c r="BI88" s="35"/>
      <c r="BJ88" s="35"/>
      <c r="BK88" s="35"/>
      <c r="BL88" s="35"/>
      <c r="BM88" s="35"/>
      <c r="BN88" s="35"/>
      <c r="BO88" s="35"/>
      <c r="BP88" s="35"/>
      <c r="BQ88" s="35"/>
      <c r="BR88" s="35">
        <v>17131.2</v>
      </c>
      <c r="BS88" s="35"/>
      <c r="BT88" s="35"/>
      <c r="BU88" s="35"/>
      <c r="BV88" s="35">
        <v>13870.27</v>
      </c>
      <c r="BW88" s="35"/>
      <c r="BX88" s="35">
        <v>12100.39</v>
      </c>
      <c r="BY88" s="35">
        <v>15361.32</v>
      </c>
      <c r="BZ88" s="35"/>
      <c r="CA88" s="35">
        <v>61378.71</v>
      </c>
      <c r="CB88" s="35">
        <v>0</v>
      </c>
      <c r="CC88" s="35">
        <v>140230.12</v>
      </c>
      <c r="CD88" s="35">
        <v>0</v>
      </c>
      <c r="CE88" s="35">
        <v>50000</v>
      </c>
      <c r="CF88" s="35"/>
      <c r="CG88" s="35">
        <v>13870.27</v>
      </c>
      <c r="CH88" s="35"/>
      <c r="CI88" s="35"/>
      <c r="CJ88" s="35"/>
      <c r="CK88" s="35">
        <v>25026.780000000006</v>
      </c>
      <c r="CL88" s="35"/>
      <c r="CM88" s="35"/>
      <c r="CN88" s="35"/>
      <c r="CO88" s="35">
        <v>38843.49</v>
      </c>
      <c r="CP88" s="35"/>
      <c r="CQ88" s="35">
        <v>50000</v>
      </c>
      <c r="CR88" s="35"/>
      <c r="CS88" s="35"/>
      <c r="CT88" s="35"/>
      <c r="CU88" s="35"/>
      <c r="CV88" s="35"/>
      <c r="CW88" s="35"/>
      <c r="CX88" s="35"/>
      <c r="CY88" s="35"/>
      <c r="CZ88" s="35">
        <v>25026.780000000006</v>
      </c>
      <c r="DA88" s="35">
        <v>12100.39</v>
      </c>
      <c r="DB88" s="35"/>
      <c r="DC88" s="35">
        <v>50539.94</v>
      </c>
      <c r="DD88" s="35"/>
      <c r="DE88" s="35">
        <v>12386.449999999997</v>
      </c>
      <c r="DF88" s="35"/>
      <c r="DG88" s="35">
        <v>0</v>
      </c>
      <c r="DH88" s="35"/>
      <c r="DI88" s="35"/>
      <c r="DJ88" s="35"/>
      <c r="DK88" s="35"/>
      <c r="DL88" s="35"/>
      <c r="DM88" s="35"/>
      <c r="DN88" s="35">
        <v>50539.94</v>
      </c>
      <c r="DO88" s="35"/>
      <c r="DP88" s="35"/>
      <c r="DQ88" s="35"/>
      <c r="DR88" s="35"/>
      <c r="DS88" s="35">
        <v>773.16</v>
      </c>
      <c r="DT88" s="35">
        <v>49766.78</v>
      </c>
      <c r="DU88" s="35"/>
      <c r="DV88" s="35">
        <v>100996.72</v>
      </c>
      <c r="DW88" s="35">
        <v>241226.84</v>
      </c>
      <c r="DX88" s="35">
        <v>35000</v>
      </c>
      <c r="DY88" s="35"/>
      <c r="DZ88" s="35"/>
      <c r="EA88" s="35"/>
      <c r="EB88" s="35">
        <v>773.16</v>
      </c>
      <c r="EC88" s="35"/>
      <c r="ED88" s="35"/>
      <c r="EE88" s="35">
        <v>788.52</v>
      </c>
      <c r="EF88" s="35"/>
      <c r="EG88" s="35"/>
      <c r="EH88" s="35">
        <v>34984.640000000007</v>
      </c>
      <c r="EI88" s="35"/>
      <c r="EJ88" s="35">
        <v>35000</v>
      </c>
      <c r="EK88" s="35"/>
      <c r="EL88" s="35"/>
      <c r="EM88" s="35"/>
      <c r="EN88" s="35"/>
      <c r="EO88" s="35"/>
      <c r="EP88" s="35"/>
      <c r="EQ88" s="35"/>
      <c r="ER88" s="35">
        <v>788.52</v>
      </c>
      <c r="ES88" s="35"/>
      <c r="ET88" s="35"/>
      <c r="EU88" s="35"/>
      <c r="EV88" s="35"/>
      <c r="EW88" s="35">
        <v>7653.8399999999965</v>
      </c>
      <c r="EX88" s="35"/>
      <c r="EY88" s="35">
        <v>28134.68</v>
      </c>
      <c r="EZ88" s="35"/>
      <c r="FA88" s="35"/>
      <c r="FB88" s="35">
        <v>14000</v>
      </c>
      <c r="FC88" s="35"/>
      <c r="FD88" s="35"/>
      <c r="FE88" s="35"/>
      <c r="FF88" s="35"/>
      <c r="FG88" s="35"/>
      <c r="FH88" s="35"/>
      <c r="FI88" s="35">
        <v>7653.8399999999965</v>
      </c>
      <c r="FJ88" s="35"/>
      <c r="FK88" s="35"/>
      <c r="FL88" s="35"/>
      <c r="FM88" s="35">
        <v>21653.839999999997</v>
      </c>
      <c r="FN88" s="35"/>
      <c r="FO88" s="35">
        <v>84773.16</v>
      </c>
      <c r="FP88" s="35">
        <v>326000</v>
      </c>
      <c r="FQ88" s="35">
        <v>0</v>
      </c>
      <c r="FR88" s="35">
        <v>0</v>
      </c>
      <c r="FS88" s="35">
        <v>0</v>
      </c>
      <c r="FV88" s="4"/>
      <c r="FW88" s="4"/>
      <c r="FX88" s="4"/>
    </row>
    <row r="89" spans="1:180" x14ac:dyDescent="0.25">
      <c r="A89" s="27">
        <v>6</v>
      </c>
      <c r="B89" s="28" t="s">
        <v>225</v>
      </c>
      <c r="C89" s="66">
        <f t="shared" ref="C89:BM89" si="66">C90+C91</f>
        <v>5956400</v>
      </c>
      <c r="D89" s="66">
        <f t="shared" si="66"/>
        <v>11820</v>
      </c>
      <c r="E89" s="66">
        <f t="shared" si="66"/>
        <v>523009.2</v>
      </c>
      <c r="F89" s="66">
        <f t="shared" si="66"/>
        <v>96379.93</v>
      </c>
      <c r="G89" s="66">
        <f t="shared" si="66"/>
        <v>0</v>
      </c>
      <c r="H89" s="66">
        <f t="shared" si="66"/>
        <v>0</v>
      </c>
      <c r="I89" s="66">
        <f t="shared" si="66"/>
        <v>426629.27</v>
      </c>
      <c r="J89" s="66">
        <f t="shared" si="66"/>
        <v>5690.8</v>
      </c>
      <c r="K89" s="66">
        <f t="shared" si="66"/>
        <v>549800</v>
      </c>
      <c r="L89" s="66">
        <f t="shared" si="66"/>
        <v>0</v>
      </c>
      <c r="M89" s="66">
        <f t="shared" si="66"/>
        <v>0</v>
      </c>
      <c r="N89" s="66">
        <f t="shared" si="66"/>
        <v>1827.77</v>
      </c>
      <c r="O89" s="66">
        <f t="shared" si="66"/>
        <v>96379.93</v>
      </c>
      <c r="P89" s="66">
        <f t="shared" si="66"/>
        <v>0</v>
      </c>
      <c r="Q89" s="66">
        <f t="shared" si="66"/>
        <v>0</v>
      </c>
      <c r="R89" s="66">
        <f t="shared" si="66"/>
        <v>114093.58999999997</v>
      </c>
      <c r="S89" s="66">
        <f t="shared" si="66"/>
        <v>487.56</v>
      </c>
      <c r="T89" s="66">
        <f t="shared" si="66"/>
        <v>0</v>
      </c>
      <c r="U89" s="66">
        <f t="shared" si="66"/>
        <v>0</v>
      </c>
      <c r="V89" s="66">
        <f t="shared" si="66"/>
        <v>0</v>
      </c>
      <c r="W89" s="66">
        <f t="shared" si="66"/>
        <v>530746.13</v>
      </c>
      <c r="X89" s="66">
        <f t="shared" si="66"/>
        <v>1047.06</v>
      </c>
      <c r="Y89" s="66">
        <f t="shared" si="66"/>
        <v>780.71</v>
      </c>
      <c r="Z89" s="66">
        <f t="shared" si="66"/>
        <v>470618.57</v>
      </c>
      <c r="AA89" s="66">
        <f t="shared" si="66"/>
        <v>0</v>
      </c>
      <c r="AB89" s="66">
        <f t="shared" si="66"/>
        <v>0</v>
      </c>
      <c r="AC89" s="66">
        <f t="shared" si="66"/>
        <v>114093.58999999997</v>
      </c>
      <c r="AD89" s="66">
        <f t="shared" si="66"/>
        <v>487.56</v>
      </c>
      <c r="AE89" s="66">
        <f t="shared" si="66"/>
        <v>130917.14999999998</v>
      </c>
      <c r="AF89" s="66">
        <f t="shared" si="66"/>
        <v>0</v>
      </c>
      <c r="AG89" s="66">
        <f t="shared" si="66"/>
        <v>0</v>
      </c>
      <c r="AH89" s="66">
        <f t="shared" si="66"/>
        <v>453307.44999999995</v>
      </c>
      <c r="AI89" s="66">
        <f t="shared" si="66"/>
        <v>780.71</v>
      </c>
      <c r="AJ89" s="66">
        <f t="shared" si="66"/>
        <v>0</v>
      </c>
      <c r="AK89" s="66">
        <f t="shared" si="66"/>
        <v>1410682.8499999999</v>
      </c>
      <c r="AL89" s="66">
        <f t="shared" si="66"/>
        <v>8299.2799999999988</v>
      </c>
      <c r="AM89" s="66">
        <f t="shared" si="66"/>
        <v>558800</v>
      </c>
      <c r="AN89" s="66">
        <f t="shared" si="66"/>
        <v>0</v>
      </c>
      <c r="AO89" s="66">
        <f t="shared" si="66"/>
        <v>0</v>
      </c>
      <c r="AP89" s="66">
        <f t="shared" si="66"/>
        <v>130917.14999999998</v>
      </c>
      <c r="AQ89" s="66">
        <f t="shared" si="66"/>
        <v>0</v>
      </c>
      <c r="AR89" s="66">
        <f t="shared" si="66"/>
        <v>0</v>
      </c>
      <c r="AS89" s="66">
        <f t="shared" si="66"/>
        <v>289988.81999999995</v>
      </c>
      <c r="AT89" s="66">
        <f t="shared" si="66"/>
        <v>0</v>
      </c>
      <c r="AU89" s="66">
        <f t="shared" si="66"/>
        <v>0</v>
      </c>
      <c r="AV89" s="66">
        <f t="shared" si="66"/>
        <v>399728.32999999996</v>
      </c>
      <c r="AW89" s="66">
        <f t="shared" si="66"/>
        <v>0</v>
      </c>
      <c r="AX89" s="66">
        <f t="shared" si="66"/>
        <v>503800</v>
      </c>
      <c r="AY89" s="66">
        <f t="shared" si="66"/>
        <v>0</v>
      </c>
      <c r="AZ89" s="66">
        <f t="shared" si="66"/>
        <v>0</v>
      </c>
      <c r="BA89" s="66">
        <f t="shared" si="66"/>
        <v>42000</v>
      </c>
      <c r="BB89" s="66">
        <f t="shared" si="66"/>
        <v>289988.81999999995</v>
      </c>
      <c r="BC89" s="66">
        <f t="shared" si="66"/>
        <v>0</v>
      </c>
      <c r="BD89" s="66">
        <f t="shared" si="66"/>
        <v>0</v>
      </c>
      <c r="BE89" s="66">
        <f t="shared" si="66"/>
        <v>0</v>
      </c>
      <c r="BF89" s="66">
        <f t="shared" si="66"/>
        <v>295196.31000000011</v>
      </c>
      <c r="BG89" s="66">
        <f t="shared" si="66"/>
        <v>0</v>
      </c>
      <c r="BH89" s="66">
        <f t="shared" si="66"/>
        <v>540592.50999999989</v>
      </c>
      <c r="BI89" s="66">
        <f t="shared" si="66"/>
        <v>780.71</v>
      </c>
      <c r="BJ89" s="66">
        <f t="shared" si="66"/>
        <v>503800</v>
      </c>
      <c r="BK89" s="66">
        <f t="shared" si="66"/>
        <v>0</v>
      </c>
      <c r="BL89" s="66">
        <f t="shared" si="66"/>
        <v>0</v>
      </c>
      <c r="BM89" s="66">
        <f t="shared" si="66"/>
        <v>0</v>
      </c>
      <c r="BN89" s="66">
        <f t="shared" ref="BN89:DY89" si="67">BN90+BN91</f>
        <v>0</v>
      </c>
      <c r="BO89" s="66">
        <f t="shared" si="67"/>
        <v>0</v>
      </c>
      <c r="BP89" s="66">
        <f t="shared" si="67"/>
        <v>0</v>
      </c>
      <c r="BQ89" s="66">
        <f t="shared" si="67"/>
        <v>0</v>
      </c>
      <c r="BR89" s="66">
        <f t="shared" si="67"/>
        <v>295196.31000000011</v>
      </c>
      <c r="BS89" s="66">
        <f t="shared" si="67"/>
        <v>0</v>
      </c>
      <c r="BT89" s="66">
        <f t="shared" si="67"/>
        <v>0</v>
      </c>
      <c r="BU89" s="66">
        <f t="shared" si="67"/>
        <v>0</v>
      </c>
      <c r="BV89" s="66">
        <f t="shared" si="67"/>
        <v>254203.94000000018</v>
      </c>
      <c r="BW89" s="66">
        <f t="shared" si="67"/>
        <v>0</v>
      </c>
      <c r="BX89" s="66">
        <f t="shared" si="67"/>
        <v>0</v>
      </c>
      <c r="BY89" s="66">
        <f t="shared" si="67"/>
        <v>544792.36999999988</v>
      </c>
      <c r="BZ89" s="66">
        <f t="shared" si="67"/>
        <v>2290.8000000000002</v>
      </c>
      <c r="CA89" s="66">
        <f t="shared" si="67"/>
        <v>1485113.2099999997</v>
      </c>
      <c r="CB89" s="66">
        <f t="shared" si="67"/>
        <v>3071.51</v>
      </c>
      <c r="CC89" s="66">
        <f t="shared" si="67"/>
        <v>2895796.0599999996</v>
      </c>
      <c r="CD89" s="66">
        <f t="shared" si="67"/>
        <v>11370.79</v>
      </c>
      <c r="CE89" s="66">
        <f t="shared" si="67"/>
        <v>492000</v>
      </c>
      <c r="CF89" s="66">
        <f t="shared" si="67"/>
        <v>0</v>
      </c>
      <c r="CG89" s="66">
        <f t="shared" si="67"/>
        <v>254203.94000000018</v>
      </c>
      <c r="CH89" s="66">
        <f t="shared" si="67"/>
        <v>0</v>
      </c>
      <c r="CI89" s="66">
        <f t="shared" si="67"/>
        <v>0</v>
      </c>
      <c r="CJ89" s="66">
        <f t="shared" si="67"/>
        <v>0</v>
      </c>
      <c r="CK89" s="66">
        <f t="shared" si="67"/>
        <v>370021.28000000014</v>
      </c>
      <c r="CL89" s="66">
        <f t="shared" si="67"/>
        <v>0</v>
      </c>
      <c r="CM89" s="66">
        <f t="shared" si="67"/>
        <v>0</v>
      </c>
      <c r="CN89" s="66">
        <f t="shared" si="67"/>
        <v>0</v>
      </c>
      <c r="CO89" s="66">
        <f t="shared" si="67"/>
        <v>376182.66000000003</v>
      </c>
      <c r="CP89" s="66">
        <f t="shared" si="67"/>
        <v>0</v>
      </c>
      <c r="CQ89" s="66">
        <f t="shared" si="67"/>
        <v>492000</v>
      </c>
      <c r="CR89" s="66">
        <f t="shared" si="67"/>
        <v>0</v>
      </c>
      <c r="CS89" s="66">
        <f t="shared" si="67"/>
        <v>0</v>
      </c>
      <c r="CT89" s="66">
        <f t="shared" si="67"/>
        <v>0</v>
      </c>
      <c r="CU89" s="66">
        <f t="shared" si="67"/>
        <v>0</v>
      </c>
      <c r="CV89" s="66">
        <f t="shared" si="67"/>
        <v>0</v>
      </c>
      <c r="CW89" s="66">
        <f t="shared" si="67"/>
        <v>0</v>
      </c>
      <c r="CX89" s="66">
        <f t="shared" si="67"/>
        <v>0</v>
      </c>
      <c r="CY89" s="66">
        <f t="shared" si="67"/>
        <v>0</v>
      </c>
      <c r="CZ89" s="66">
        <f t="shared" si="67"/>
        <v>370021.28000000014</v>
      </c>
      <c r="DA89" s="66">
        <f t="shared" si="67"/>
        <v>0</v>
      </c>
      <c r="DB89" s="66">
        <f t="shared" si="67"/>
        <v>0</v>
      </c>
      <c r="DC89" s="66">
        <f t="shared" si="67"/>
        <v>241407.31000000038</v>
      </c>
      <c r="DD89" s="66">
        <f t="shared" si="67"/>
        <v>0</v>
      </c>
      <c r="DE89" s="66">
        <f t="shared" si="67"/>
        <v>620613.96999999974</v>
      </c>
      <c r="DF89" s="66">
        <f t="shared" si="67"/>
        <v>0</v>
      </c>
      <c r="DG89" s="66">
        <f t="shared" si="67"/>
        <v>229550</v>
      </c>
      <c r="DH89" s="66">
        <f t="shared" si="67"/>
        <v>0</v>
      </c>
      <c r="DI89" s="66">
        <f t="shared" si="67"/>
        <v>0</v>
      </c>
      <c r="DJ89" s="66">
        <f t="shared" si="67"/>
        <v>0</v>
      </c>
      <c r="DK89" s="66">
        <f t="shared" si="67"/>
        <v>0</v>
      </c>
      <c r="DL89" s="66">
        <f t="shared" si="67"/>
        <v>0</v>
      </c>
      <c r="DM89" s="66">
        <f t="shared" si="67"/>
        <v>0</v>
      </c>
      <c r="DN89" s="66">
        <f t="shared" si="67"/>
        <v>241407.31000000038</v>
      </c>
      <c r="DO89" s="66">
        <f t="shared" si="67"/>
        <v>0</v>
      </c>
      <c r="DP89" s="66">
        <f t="shared" si="67"/>
        <v>0</v>
      </c>
      <c r="DQ89" s="66">
        <f t="shared" si="67"/>
        <v>0</v>
      </c>
      <c r="DR89" s="66">
        <f t="shared" si="67"/>
        <v>0</v>
      </c>
      <c r="DS89" s="66">
        <f t="shared" si="67"/>
        <v>3.81</v>
      </c>
      <c r="DT89" s="66">
        <f t="shared" si="67"/>
        <v>470953.50000000035</v>
      </c>
      <c r="DU89" s="66">
        <f t="shared" si="67"/>
        <v>0</v>
      </c>
      <c r="DV89" s="66">
        <f t="shared" si="67"/>
        <v>1467750.1300000001</v>
      </c>
      <c r="DW89" s="66">
        <f t="shared" si="67"/>
        <v>4363546.1899999995</v>
      </c>
      <c r="DX89" s="66">
        <f t="shared" si="67"/>
        <v>506030</v>
      </c>
      <c r="DY89" s="66">
        <f t="shared" si="67"/>
        <v>0</v>
      </c>
      <c r="DZ89" s="66">
        <f t="shared" ref="DZ89:FS89" si="68">DZ90+DZ91</f>
        <v>0</v>
      </c>
      <c r="EA89" s="66">
        <f t="shared" si="68"/>
        <v>0</v>
      </c>
      <c r="EB89" s="66">
        <f t="shared" si="68"/>
        <v>3.81</v>
      </c>
      <c r="EC89" s="66">
        <f t="shared" si="68"/>
        <v>0</v>
      </c>
      <c r="ED89" s="66">
        <f t="shared" si="68"/>
        <v>0</v>
      </c>
      <c r="EE89" s="66">
        <f t="shared" si="68"/>
        <v>2992.5899999999965</v>
      </c>
      <c r="EF89" s="66">
        <f t="shared" si="68"/>
        <v>162732.00999999995</v>
      </c>
      <c r="EG89" s="66">
        <f t="shared" si="68"/>
        <v>8392.0499999999993</v>
      </c>
      <c r="EH89" s="66">
        <f t="shared" si="68"/>
        <v>657381.17999999993</v>
      </c>
      <c r="EI89" s="66">
        <f t="shared" si="68"/>
        <v>194.51</v>
      </c>
      <c r="EJ89" s="66">
        <f t="shared" si="68"/>
        <v>0</v>
      </c>
      <c r="EK89" s="66">
        <f t="shared" si="68"/>
        <v>511000</v>
      </c>
      <c r="EL89" s="66">
        <f t="shared" si="68"/>
        <v>0</v>
      </c>
      <c r="EM89" s="66">
        <f t="shared" si="68"/>
        <v>0</v>
      </c>
      <c r="EN89" s="66">
        <f t="shared" si="68"/>
        <v>0</v>
      </c>
      <c r="EO89" s="66">
        <f t="shared" si="68"/>
        <v>0</v>
      </c>
      <c r="EP89" s="66">
        <f t="shared" si="68"/>
        <v>53000</v>
      </c>
      <c r="EQ89" s="66">
        <f t="shared" si="68"/>
        <v>0</v>
      </c>
      <c r="ER89" s="66">
        <f t="shared" si="68"/>
        <v>2992.5899999999965</v>
      </c>
      <c r="ES89" s="66">
        <f t="shared" si="68"/>
        <v>162732.00999999995</v>
      </c>
      <c r="ET89" s="66">
        <f t="shared" si="68"/>
        <v>0</v>
      </c>
      <c r="EU89" s="66">
        <f t="shared" si="68"/>
        <v>0</v>
      </c>
      <c r="EV89" s="66">
        <f t="shared" si="68"/>
        <v>0</v>
      </c>
      <c r="EW89" s="66">
        <f t="shared" si="68"/>
        <v>55707.63</v>
      </c>
      <c r="EX89" s="66">
        <f t="shared" si="68"/>
        <v>165575.40999999997</v>
      </c>
      <c r="EY89" s="66">
        <f t="shared" si="68"/>
        <v>514128.36000000004</v>
      </c>
      <c r="EZ89" s="66">
        <f t="shared" si="68"/>
        <v>0</v>
      </c>
      <c r="FA89" s="66">
        <f t="shared" si="68"/>
        <v>0</v>
      </c>
      <c r="FB89" s="66">
        <f t="shared" si="68"/>
        <v>511000</v>
      </c>
      <c r="FC89" s="66">
        <f t="shared" si="68"/>
        <v>0</v>
      </c>
      <c r="FD89" s="66">
        <f t="shared" si="68"/>
        <v>0</v>
      </c>
      <c r="FE89" s="66">
        <f t="shared" si="68"/>
        <v>0</v>
      </c>
      <c r="FF89" s="66">
        <f t="shared" si="68"/>
        <v>0</v>
      </c>
      <c r="FG89" s="66">
        <f t="shared" si="68"/>
        <v>0</v>
      </c>
      <c r="FH89" s="66">
        <f t="shared" si="68"/>
        <v>0</v>
      </c>
      <c r="FI89" s="66">
        <f t="shared" si="68"/>
        <v>55707.63</v>
      </c>
      <c r="FJ89" s="66">
        <f t="shared" si="68"/>
        <v>165575.40999999997</v>
      </c>
      <c r="FK89" s="66">
        <f t="shared" si="68"/>
        <v>0</v>
      </c>
      <c r="FL89" s="66">
        <f t="shared" si="68"/>
        <v>0</v>
      </c>
      <c r="FM89" s="66">
        <f t="shared" si="68"/>
        <v>401132.22000000003</v>
      </c>
      <c r="FN89" s="66">
        <f t="shared" si="68"/>
        <v>194.51</v>
      </c>
      <c r="FO89" s="66">
        <f t="shared" si="68"/>
        <v>1581033.8100000003</v>
      </c>
      <c r="FP89" s="66">
        <f t="shared" si="68"/>
        <v>5944580</v>
      </c>
      <c r="FQ89" s="66">
        <f t="shared" si="68"/>
        <v>0</v>
      </c>
      <c r="FR89" s="66">
        <f t="shared" si="68"/>
        <v>11759.810000000001</v>
      </c>
      <c r="FS89" s="66">
        <f t="shared" si="68"/>
        <v>60.1899999999996</v>
      </c>
      <c r="FT89" s="4"/>
      <c r="FU89" s="4"/>
      <c r="FV89" s="4"/>
      <c r="FW89" s="4"/>
      <c r="FX89" s="4"/>
    </row>
    <row r="90" spans="1:180" s="41" customFormat="1" x14ac:dyDescent="0.25">
      <c r="A90" s="38"/>
      <c r="B90" s="39" t="s">
        <v>226</v>
      </c>
      <c r="C90" s="40">
        <f>5461577.06+7170+200</f>
        <v>5468947.0599999996</v>
      </c>
      <c r="D90" s="40">
        <v>7370</v>
      </c>
      <c r="E90" s="40">
        <v>511009.2</v>
      </c>
      <c r="F90" s="40">
        <v>84379.93</v>
      </c>
      <c r="G90" s="40"/>
      <c r="H90" s="40"/>
      <c r="I90" s="40">
        <v>426629.27</v>
      </c>
      <c r="J90" s="40">
        <v>2290.8000000000002</v>
      </c>
      <c r="K90" s="40">
        <v>503800</v>
      </c>
      <c r="L90" s="40"/>
      <c r="M90" s="40"/>
      <c r="N90" s="40">
        <v>780.71</v>
      </c>
      <c r="O90" s="40">
        <v>84379.93</v>
      </c>
      <c r="P90" s="40"/>
      <c r="Q90" s="40"/>
      <c r="R90" s="40">
        <v>114093.58999999997</v>
      </c>
      <c r="S90" s="40"/>
      <c r="T90" s="40"/>
      <c r="U90" s="40"/>
      <c r="V90" s="40"/>
      <c r="W90" s="40">
        <v>473305.63</v>
      </c>
      <c r="X90" s="40"/>
      <c r="Y90" s="40">
        <v>780.71</v>
      </c>
      <c r="Z90" s="40">
        <v>450618.57</v>
      </c>
      <c r="AA90" s="40"/>
      <c r="AB90" s="40"/>
      <c r="AC90" s="40">
        <v>114093.58999999997</v>
      </c>
      <c r="AD90" s="40"/>
      <c r="AE90" s="40">
        <v>130203.41999999998</v>
      </c>
      <c r="AF90" s="40"/>
      <c r="AG90" s="40"/>
      <c r="AH90" s="40">
        <v>434508.73999999993</v>
      </c>
      <c r="AI90" s="40">
        <v>780.71</v>
      </c>
      <c r="AJ90" s="40"/>
      <c r="AK90" s="40">
        <v>1334443.6399999999</v>
      </c>
      <c r="AL90" s="40">
        <v>3852.2200000000003</v>
      </c>
      <c r="AM90" s="40">
        <v>558800</v>
      </c>
      <c r="AN90" s="40"/>
      <c r="AO90" s="40"/>
      <c r="AP90" s="40">
        <v>130203.41999999998</v>
      </c>
      <c r="AQ90" s="40"/>
      <c r="AR90" s="40"/>
      <c r="AS90" s="40">
        <v>289275.08999999997</v>
      </c>
      <c r="AT90" s="40"/>
      <c r="AU90" s="40"/>
      <c r="AV90" s="40">
        <v>399728.32999999996</v>
      </c>
      <c r="AW90" s="40"/>
      <c r="AX90" s="40">
        <v>503800</v>
      </c>
      <c r="AY90" s="40"/>
      <c r="AZ90" s="40"/>
      <c r="BA90" s="40">
        <v>-1050</v>
      </c>
      <c r="BB90" s="40">
        <v>289275.08999999997</v>
      </c>
      <c r="BC90" s="40"/>
      <c r="BD90" s="40"/>
      <c r="BE90" s="40"/>
      <c r="BF90" s="40">
        <v>293622.56000000011</v>
      </c>
      <c r="BG90" s="40"/>
      <c r="BH90" s="40">
        <v>498402.52999999985</v>
      </c>
      <c r="BI90" s="40">
        <v>780.71</v>
      </c>
      <c r="BJ90" s="40">
        <v>503800</v>
      </c>
      <c r="BK90" s="40"/>
      <c r="BL90" s="40"/>
      <c r="BM90" s="40"/>
      <c r="BN90" s="40"/>
      <c r="BO90" s="40"/>
      <c r="BP90" s="40"/>
      <c r="BQ90" s="40"/>
      <c r="BR90" s="40">
        <v>293622.56000000011</v>
      </c>
      <c r="BS90" s="40"/>
      <c r="BT90" s="40"/>
      <c r="BU90" s="40"/>
      <c r="BV90" s="40">
        <v>252630.19000000018</v>
      </c>
      <c r="BW90" s="40"/>
      <c r="BX90" s="40"/>
      <c r="BY90" s="40">
        <v>544792.36999999988</v>
      </c>
      <c r="BZ90" s="40">
        <v>2290.8000000000002</v>
      </c>
      <c r="CA90" s="40">
        <v>1442923.2299999997</v>
      </c>
      <c r="CB90" s="40">
        <v>3071.51</v>
      </c>
      <c r="CC90" s="40">
        <v>2777366.8699999996</v>
      </c>
      <c r="CD90" s="40">
        <v>6923.7300000000005</v>
      </c>
      <c r="CE90" s="40">
        <v>450000</v>
      </c>
      <c r="CF90" s="40"/>
      <c r="CG90" s="40">
        <v>252630.19000000018</v>
      </c>
      <c r="CH90" s="40"/>
      <c r="CI90" s="40"/>
      <c r="CJ90" s="40"/>
      <c r="CK90" s="40">
        <v>368637.51000000013</v>
      </c>
      <c r="CL90" s="40"/>
      <c r="CM90" s="40"/>
      <c r="CN90" s="40"/>
      <c r="CO90" s="40">
        <v>333992.68000000005</v>
      </c>
      <c r="CP90" s="40"/>
      <c r="CQ90" s="40">
        <v>450000</v>
      </c>
      <c r="CR90" s="40"/>
      <c r="CS90" s="40"/>
      <c r="CT90" s="40"/>
      <c r="CU90" s="40"/>
      <c r="CV90" s="40"/>
      <c r="CW90" s="40"/>
      <c r="CX90" s="40"/>
      <c r="CY90" s="40"/>
      <c r="CZ90" s="40">
        <v>368637.51000000013</v>
      </c>
      <c r="DA90" s="40"/>
      <c r="DB90" s="40"/>
      <c r="DC90" s="40">
        <v>240213.52000000037</v>
      </c>
      <c r="DD90" s="40"/>
      <c r="DE90" s="40">
        <v>578423.98999999976</v>
      </c>
      <c r="DF90" s="40"/>
      <c r="DG90" s="40">
        <v>188550</v>
      </c>
      <c r="DH90" s="40"/>
      <c r="DI90" s="40"/>
      <c r="DJ90" s="40"/>
      <c r="DK90" s="40"/>
      <c r="DL90" s="40"/>
      <c r="DM90" s="40"/>
      <c r="DN90" s="40">
        <v>240213.52000000037</v>
      </c>
      <c r="DO90" s="40"/>
      <c r="DP90" s="40"/>
      <c r="DQ90" s="40"/>
      <c r="DR90" s="40"/>
      <c r="DS90" s="40"/>
      <c r="DT90" s="35">
        <v>428763.52000000037</v>
      </c>
      <c r="DU90" s="40"/>
      <c r="DV90" s="40">
        <v>1341180.1900000002</v>
      </c>
      <c r="DW90" s="35">
        <v>4118547.0599999996</v>
      </c>
      <c r="DX90" s="40">
        <v>445030</v>
      </c>
      <c r="DY90" s="40"/>
      <c r="DZ90" s="40"/>
      <c r="EA90" s="40"/>
      <c r="EB90" s="40"/>
      <c r="EC90" s="40"/>
      <c r="ED90" s="40"/>
      <c r="EE90" s="40"/>
      <c r="EF90" s="40">
        <v>162732.00999999995</v>
      </c>
      <c r="EG90" s="40">
        <v>8392.0499999999993</v>
      </c>
      <c r="EH90" s="35">
        <v>599369.96</v>
      </c>
      <c r="EI90" s="40">
        <v>194.51</v>
      </c>
      <c r="EJ90" s="40"/>
      <c r="EK90" s="40">
        <v>450000</v>
      </c>
      <c r="EL90" s="40"/>
      <c r="EM90" s="40"/>
      <c r="EN90" s="40"/>
      <c r="EO90" s="40"/>
      <c r="EP90" s="40"/>
      <c r="EQ90" s="40"/>
      <c r="ER90" s="40"/>
      <c r="ES90" s="40">
        <v>162732.00999999995</v>
      </c>
      <c r="ET90" s="40">
        <v>-2000</v>
      </c>
      <c r="EU90" s="40"/>
      <c r="EV90" s="40"/>
      <c r="EW90" s="40"/>
      <c r="EX90" s="40">
        <v>165575.40999999997</v>
      </c>
      <c r="EY90" s="35">
        <v>450843.4</v>
      </c>
      <c r="EZ90" s="40"/>
      <c r="FA90" s="40"/>
      <c r="FB90" s="40">
        <v>450000</v>
      </c>
      <c r="FC90" s="40"/>
      <c r="FD90" s="40"/>
      <c r="FE90" s="40"/>
      <c r="FF90" s="40"/>
      <c r="FG90" s="40"/>
      <c r="FH90" s="40"/>
      <c r="FI90" s="40"/>
      <c r="FJ90" s="40">
        <v>165575.40999999997</v>
      </c>
      <c r="FK90" s="40"/>
      <c r="FL90" s="40"/>
      <c r="FM90" s="35">
        <v>284424.59000000003</v>
      </c>
      <c r="FN90" s="40">
        <v>194.51</v>
      </c>
      <c r="FO90" s="35">
        <v>1343030.0000000002</v>
      </c>
      <c r="FP90" s="40">
        <v>5461577.0599999996</v>
      </c>
      <c r="FQ90" s="40">
        <v>0</v>
      </c>
      <c r="FR90" s="35">
        <v>7312.7500000000009</v>
      </c>
      <c r="FS90" s="40">
        <v>57.249999999999091</v>
      </c>
      <c r="FT90" s="42"/>
      <c r="FU90" s="42"/>
      <c r="FV90" s="42">
        <v>5.72</v>
      </c>
      <c r="FW90" s="42">
        <f>C90-FT90</f>
        <v>5468947.0599999996</v>
      </c>
      <c r="FX90" s="42"/>
    </row>
    <row r="91" spans="1:180" ht="22.5" x14ac:dyDescent="0.25">
      <c r="A91" s="33"/>
      <c r="B91" s="34" t="s">
        <v>227</v>
      </c>
      <c r="C91" s="35">
        <f>483002.94+4450</f>
        <v>487452.94</v>
      </c>
      <c r="D91" s="35">
        <v>4450</v>
      </c>
      <c r="E91" s="35">
        <v>12000</v>
      </c>
      <c r="F91" s="40">
        <v>12000</v>
      </c>
      <c r="G91" s="35"/>
      <c r="H91" s="35"/>
      <c r="I91" s="35">
        <v>0</v>
      </c>
      <c r="J91" s="35">
        <v>3400</v>
      </c>
      <c r="K91" s="35">
        <v>46000</v>
      </c>
      <c r="L91" s="35"/>
      <c r="M91" s="35"/>
      <c r="N91" s="35">
        <v>1047.06</v>
      </c>
      <c r="O91" s="40">
        <v>12000</v>
      </c>
      <c r="P91" s="35"/>
      <c r="Q91" s="35"/>
      <c r="R91" s="40"/>
      <c r="S91" s="35">
        <v>487.56</v>
      </c>
      <c r="T91" s="35"/>
      <c r="U91" s="35"/>
      <c r="V91" s="35"/>
      <c r="W91" s="35">
        <v>57440.5</v>
      </c>
      <c r="X91" s="35">
        <v>1047.06</v>
      </c>
      <c r="Y91" s="35"/>
      <c r="Z91" s="35">
        <v>20000</v>
      </c>
      <c r="AA91" s="35"/>
      <c r="AB91" s="35"/>
      <c r="AC91" s="40"/>
      <c r="AD91" s="35">
        <v>487.56</v>
      </c>
      <c r="AE91" s="40">
        <v>713.72999999999956</v>
      </c>
      <c r="AF91" s="35"/>
      <c r="AG91" s="35"/>
      <c r="AH91" s="35">
        <v>18798.71</v>
      </c>
      <c r="AI91" s="35"/>
      <c r="AJ91" s="35"/>
      <c r="AK91" s="35">
        <v>76239.209999999992</v>
      </c>
      <c r="AL91" s="35">
        <v>4447.0599999999995</v>
      </c>
      <c r="AM91" s="35"/>
      <c r="AN91" s="35"/>
      <c r="AO91" s="35"/>
      <c r="AP91" s="40">
        <v>713.72999999999956</v>
      </c>
      <c r="AQ91" s="35"/>
      <c r="AR91" s="35"/>
      <c r="AS91" s="40">
        <v>713.72999999999956</v>
      </c>
      <c r="AT91" s="35"/>
      <c r="AU91" s="35"/>
      <c r="AV91" s="35">
        <v>0</v>
      </c>
      <c r="AW91" s="35"/>
      <c r="AX91" s="35"/>
      <c r="AY91" s="35"/>
      <c r="AZ91" s="35"/>
      <c r="BA91" s="35">
        <v>43050</v>
      </c>
      <c r="BB91" s="40">
        <v>713.72999999999956</v>
      </c>
      <c r="BC91" s="35"/>
      <c r="BD91" s="35"/>
      <c r="BE91" s="35"/>
      <c r="BF91" s="40">
        <v>1573.75</v>
      </c>
      <c r="BG91" s="35"/>
      <c r="BH91" s="35">
        <v>42189.979999999996</v>
      </c>
      <c r="BI91" s="35"/>
      <c r="BJ91" s="35"/>
      <c r="BK91" s="35"/>
      <c r="BL91" s="35"/>
      <c r="BM91" s="35"/>
      <c r="BN91" s="35"/>
      <c r="BO91" s="35"/>
      <c r="BP91" s="35"/>
      <c r="BQ91" s="35"/>
      <c r="BR91" s="40">
        <v>1573.75</v>
      </c>
      <c r="BS91" s="35"/>
      <c r="BT91" s="35"/>
      <c r="BU91" s="35"/>
      <c r="BV91" s="40">
        <v>1573.75</v>
      </c>
      <c r="BW91" s="35"/>
      <c r="BX91" s="35"/>
      <c r="BY91" s="35">
        <v>0</v>
      </c>
      <c r="BZ91" s="35"/>
      <c r="CA91" s="35">
        <v>42189.979999999996</v>
      </c>
      <c r="CB91" s="35">
        <v>0</v>
      </c>
      <c r="CC91" s="35">
        <v>118429.18999999999</v>
      </c>
      <c r="CD91" s="35">
        <v>4447.0599999999995</v>
      </c>
      <c r="CE91" s="35">
        <v>42000</v>
      </c>
      <c r="CF91" s="35"/>
      <c r="CG91" s="40">
        <v>1573.75</v>
      </c>
      <c r="CH91" s="35"/>
      <c r="CI91" s="35"/>
      <c r="CJ91" s="35"/>
      <c r="CK91" s="40">
        <v>1383.7699999999968</v>
      </c>
      <c r="CL91" s="35"/>
      <c r="CM91" s="35"/>
      <c r="CN91" s="35"/>
      <c r="CO91" s="35">
        <v>42189.98</v>
      </c>
      <c r="CP91" s="35"/>
      <c r="CQ91" s="35">
        <v>42000</v>
      </c>
      <c r="CR91" s="35"/>
      <c r="CS91" s="35"/>
      <c r="CT91" s="35"/>
      <c r="CU91" s="35"/>
      <c r="CV91" s="35"/>
      <c r="CW91" s="35"/>
      <c r="CX91" s="35"/>
      <c r="CY91" s="35"/>
      <c r="CZ91" s="40">
        <v>1383.7699999999968</v>
      </c>
      <c r="DA91" s="35"/>
      <c r="DB91" s="35"/>
      <c r="DC91" s="40">
        <v>1193.79</v>
      </c>
      <c r="DD91" s="35"/>
      <c r="DE91" s="35">
        <v>42189.979999999996</v>
      </c>
      <c r="DF91" s="35"/>
      <c r="DG91" s="35">
        <v>41000</v>
      </c>
      <c r="DH91" s="35"/>
      <c r="DI91" s="35"/>
      <c r="DJ91" s="35"/>
      <c r="DK91" s="35"/>
      <c r="DL91" s="35"/>
      <c r="DM91" s="35"/>
      <c r="DN91" s="40">
        <v>1193.79</v>
      </c>
      <c r="DO91" s="35"/>
      <c r="DP91" s="35"/>
      <c r="DQ91" s="35"/>
      <c r="DR91" s="35"/>
      <c r="DS91" s="40">
        <v>3.81</v>
      </c>
      <c r="DT91" s="35">
        <v>42189.98</v>
      </c>
      <c r="DU91" s="35"/>
      <c r="DV91" s="35">
        <v>126569.94</v>
      </c>
      <c r="DW91" s="35">
        <v>244999.13</v>
      </c>
      <c r="DX91" s="35">
        <v>61000</v>
      </c>
      <c r="DY91" s="35"/>
      <c r="DZ91" s="35"/>
      <c r="EA91" s="35"/>
      <c r="EB91" s="40">
        <v>3.81</v>
      </c>
      <c r="EC91" s="35"/>
      <c r="ED91" s="35"/>
      <c r="EE91" s="35">
        <v>2992.5899999999965</v>
      </c>
      <c r="EF91" s="35"/>
      <c r="EG91" s="35"/>
      <c r="EH91" s="35">
        <v>58011.22</v>
      </c>
      <c r="EI91" s="35"/>
      <c r="EJ91" s="35"/>
      <c r="EK91" s="35">
        <v>61000</v>
      </c>
      <c r="EL91" s="35"/>
      <c r="EM91" s="35"/>
      <c r="EN91" s="35"/>
      <c r="EO91" s="35"/>
      <c r="EP91" s="35">
        <v>53000</v>
      </c>
      <c r="EQ91" s="35"/>
      <c r="ER91" s="35">
        <v>2992.5899999999965</v>
      </c>
      <c r="ES91" s="35"/>
      <c r="ET91" s="35">
        <v>2000</v>
      </c>
      <c r="EU91" s="35"/>
      <c r="EV91" s="35"/>
      <c r="EW91" s="35">
        <v>55707.63</v>
      </c>
      <c r="EX91" s="35"/>
      <c r="EY91" s="35">
        <v>63284.959999999999</v>
      </c>
      <c r="EZ91" s="35"/>
      <c r="FA91" s="35"/>
      <c r="FB91" s="35">
        <v>61000</v>
      </c>
      <c r="FC91" s="35"/>
      <c r="FD91" s="35"/>
      <c r="FE91" s="35"/>
      <c r="FF91" s="35"/>
      <c r="FG91" s="35"/>
      <c r="FH91" s="35"/>
      <c r="FI91" s="35">
        <v>55707.63</v>
      </c>
      <c r="FJ91" s="35"/>
      <c r="FK91" s="35"/>
      <c r="FL91" s="35"/>
      <c r="FM91" s="35">
        <v>116707.63</v>
      </c>
      <c r="FN91" s="35"/>
      <c r="FO91" s="35">
        <v>238003.81</v>
      </c>
      <c r="FP91" s="35">
        <v>483002.94</v>
      </c>
      <c r="FQ91" s="35">
        <v>0</v>
      </c>
      <c r="FR91" s="35">
        <v>4447.0599999999995</v>
      </c>
      <c r="FS91" s="35">
        <v>2.9400000000005093</v>
      </c>
      <c r="FT91" s="4"/>
      <c r="FU91" s="4"/>
      <c r="FV91" s="4">
        <v>3.4</v>
      </c>
      <c r="FW91" s="4">
        <f>C91-FT91</f>
        <v>487452.94</v>
      </c>
      <c r="FX91" s="4"/>
    </row>
    <row r="92" spans="1:180" x14ac:dyDescent="0.25">
      <c r="A92" s="27">
        <v>7</v>
      </c>
      <c r="B92" s="28" t="s">
        <v>228</v>
      </c>
      <c r="C92" s="66">
        <f>C93+C94+C100</f>
        <v>346458290</v>
      </c>
      <c r="D92" s="66">
        <f t="shared" ref="D92:BN92" si="69">D93+D94+D100</f>
        <v>2180270</v>
      </c>
      <c r="E92" s="66">
        <f t="shared" si="69"/>
        <v>21700003.960000001</v>
      </c>
      <c r="F92" s="66">
        <f t="shared" si="69"/>
        <v>7470301.1299999999</v>
      </c>
      <c r="G92" s="66">
        <f t="shared" si="69"/>
        <v>7090729.5199999996</v>
      </c>
      <c r="H92" s="66">
        <f t="shared" si="69"/>
        <v>0</v>
      </c>
      <c r="I92" s="66">
        <f t="shared" si="69"/>
        <v>21320432.349999998</v>
      </c>
      <c r="J92" s="66">
        <f t="shared" si="69"/>
        <v>181136.04</v>
      </c>
      <c r="K92" s="66">
        <f t="shared" si="69"/>
        <v>27664000</v>
      </c>
      <c r="L92" s="66">
        <f t="shared" si="69"/>
        <v>0</v>
      </c>
      <c r="M92" s="66">
        <f t="shared" si="69"/>
        <v>0</v>
      </c>
      <c r="N92" s="66">
        <f t="shared" si="69"/>
        <v>475525.6</v>
      </c>
      <c r="O92" s="66">
        <f t="shared" si="69"/>
        <v>7470301.1299999999</v>
      </c>
      <c r="P92" s="66">
        <f t="shared" si="69"/>
        <v>7090729.5199999996</v>
      </c>
      <c r="Q92" s="66">
        <f t="shared" si="69"/>
        <v>0</v>
      </c>
      <c r="R92" s="66">
        <f t="shared" si="69"/>
        <v>7636546.7900000019</v>
      </c>
      <c r="S92" s="66">
        <f t="shared" si="69"/>
        <v>7323755.3899999997</v>
      </c>
      <c r="T92" s="66">
        <f t="shared" si="69"/>
        <v>0</v>
      </c>
      <c r="U92" s="66">
        <f t="shared" si="69"/>
        <v>0</v>
      </c>
      <c r="V92" s="66">
        <f t="shared" si="69"/>
        <v>0</v>
      </c>
      <c r="W92" s="66">
        <f t="shared" si="69"/>
        <v>27255254.610000003</v>
      </c>
      <c r="X92" s="66">
        <f t="shared" si="69"/>
        <v>305481.45999999996</v>
      </c>
      <c r="Y92" s="66">
        <f t="shared" si="69"/>
        <v>170044.13999999998</v>
      </c>
      <c r="Z92" s="66">
        <f t="shared" si="69"/>
        <v>32344521.640000001</v>
      </c>
      <c r="AA92" s="66">
        <f t="shared" si="69"/>
        <v>0</v>
      </c>
      <c r="AB92" s="66">
        <f t="shared" si="69"/>
        <v>0</v>
      </c>
      <c r="AC92" s="66">
        <f t="shared" si="69"/>
        <v>7636546.7900000019</v>
      </c>
      <c r="AD92" s="66">
        <f t="shared" si="69"/>
        <v>7323755.3899999997</v>
      </c>
      <c r="AE92" s="66">
        <f t="shared" si="69"/>
        <v>317716.17999999988</v>
      </c>
      <c r="AF92" s="66">
        <f t="shared" si="69"/>
        <v>317716.17999999988</v>
      </c>
      <c r="AG92" s="66">
        <f t="shared" si="69"/>
        <v>0</v>
      </c>
      <c r="AH92" s="66">
        <f t="shared" si="69"/>
        <v>32657313.040000003</v>
      </c>
      <c r="AI92" s="66">
        <f t="shared" si="69"/>
        <v>248173.62000000002</v>
      </c>
      <c r="AJ92" s="66">
        <f t="shared" si="69"/>
        <v>5021521.3500000052</v>
      </c>
      <c r="AK92" s="66">
        <f t="shared" si="69"/>
        <v>81233000</v>
      </c>
      <c r="AL92" s="66">
        <f t="shared" si="69"/>
        <v>904835.26</v>
      </c>
      <c r="AM92" s="66">
        <f t="shared" si="69"/>
        <v>28590000</v>
      </c>
      <c r="AN92" s="66">
        <f t="shared" si="69"/>
        <v>0</v>
      </c>
      <c r="AO92" s="66">
        <f t="shared" si="69"/>
        <v>5825020</v>
      </c>
      <c r="AP92" s="66">
        <f t="shared" si="69"/>
        <v>317716.17999999988</v>
      </c>
      <c r="AQ92" s="66">
        <f t="shared" si="69"/>
        <v>317716.17999999988</v>
      </c>
      <c r="AR92" s="66">
        <f t="shared" si="69"/>
        <v>0</v>
      </c>
      <c r="AS92" s="66">
        <f t="shared" si="69"/>
        <v>6179008.6900000041</v>
      </c>
      <c r="AT92" s="66">
        <f t="shared" si="69"/>
        <v>3125632.38</v>
      </c>
      <c r="AU92" s="66">
        <f t="shared" si="69"/>
        <v>5021521.3500000052</v>
      </c>
      <c r="AV92" s="66">
        <f t="shared" si="69"/>
        <v>26340122.339999989</v>
      </c>
      <c r="AW92" s="66">
        <f t="shared" si="69"/>
        <v>181868.24</v>
      </c>
      <c r="AX92" s="66">
        <f t="shared" si="69"/>
        <v>28590000</v>
      </c>
      <c r="AY92" s="66">
        <f t="shared" si="69"/>
        <v>0</v>
      </c>
      <c r="AZ92" s="66">
        <f t="shared" si="69"/>
        <v>0</v>
      </c>
      <c r="BA92" s="66">
        <f t="shared" si="69"/>
        <v>0</v>
      </c>
      <c r="BB92" s="66">
        <f t="shared" si="69"/>
        <v>6179008.6900000041</v>
      </c>
      <c r="BC92" s="66">
        <f t="shared" si="69"/>
        <v>3125632.38</v>
      </c>
      <c r="BD92" s="66">
        <f t="shared" si="69"/>
        <v>0</v>
      </c>
      <c r="BE92" s="66">
        <f t="shared" si="69"/>
        <v>0</v>
      </c>
      <c r="BF92" s="66">
        <f t="shared" si="69"/>
        <v>2777917.0400000033</v>
      </c>
      <c r="BG92" s="66">
        <f t="shared" si="69"/>
        <v>3969684.99</v>
      </c>
      <c r="BH92" s="66">
        <f t="shared" si="69"/>
        <v>32835144.260000002</v>
      </c>
      <c r="BI92" s="66">
        <f t="shared" si="69"/>
        <v>163006.08000000002</v>
      </c>
      <c r="BJ92" s="66">
        <f t="shared" si="69"/>
        <v>24493000</v>
      </c>
      <c r="BK92" s="66">
        <f t="shared" si="69"/>
        <v>0</v>
      </c>
      <c r="BL92" s="66">
        <f t="shared" si="69"/>
        <v>0</v>
      </c>
      <c r="BM92" s="66">
        <f t="shared" si="69"/>
        <v>0</v>
      </c>
      <c r="BN92" s="66">
        <f t="shared" si="69"/>
        <v>0</v>
      </c>
      <c r="BO92" s="66">
        <f t="shared" ref="BO92:DZ92" si="70">BO93+BO94+BO100</f>
        <v>0</v>
      </c>
      <c r="BP92" s="66">
        <f t="shared" si="70"/>
        <v>0</v>
      </c>
      <c r="BQ92" s="66">
        <f t="shared" si="70"/>
        <v>0</v>
      </c>
      <c r="BR92" s="66">
        <f t="shared" si="70"/>
        <v>2777917.0400000033</v>
      </c>
      <c r="BS92" s="66">
        <f t="shared" si="70"/>
        <v>3969684.99</v>
      </c>
      <c r="BT92" s="66">
        <f t="shared" si="70"/>
        <v>0</v>
      </c>
      <c r="BU92" s="66">
        <f t="shared" si="70"/>
        <v>0</v>
      </c>
      <c r="BV92" s="66">
        <f t="shared" si="70"/>
        <v>75397.75</v>
      </c>
      <c r="BW92" s="66">
        <f t="shared" si="70"/>
        <v>75397.75</v>
      </c>
      <c r="BX92" s="66">
        <f t="shared" si="70"/>
        <v>0</v>
      </c>
      <c r="BY92" s="66">
        <f t="shared" si="70"/>
        <v>23301232.050000004</v>
      </c>
      <c r="BZ92" s="66">
        <f t="shared" si="70"/>
        <v>114014.79</v>
      </c>
      <c r="CA92" s="66">
        <f t="shared" si="70"/>
        <v>87498020</v>
      </c>
      <c r="CB92" s="66">
        <f t="shared" si="70"/>
        <v>458889.11</v>
      </c>
      <c r="CC92" s="66">
        <f t="shared" si="70"/>
        <v>168731020</v>
      </c>
      <c r="CD92" s="66">
        <f t="shared" si="70"/>
        <v>1363724.37</v>
      </c>
      <c r="CE92" s="66">
        <f t="shared" si="70"/>
        <v>29990000</v>
      </c>
      <c r="CF92" s="66">
        <f t="shared" si="70"/>
        <v>4468740</v>
      </c>
      <c r="CG92" s="66">
        <f t="shared" si="70"/>
        <v>75397.749999999593</v>
      </c>
      <c r="CH92" s="66">
        <f t="shared" si="70"/>
        <v>75397.75</v>
      </c>
      <c r="CI92" s="66">
        <f t="shared" si="70"/>
        <v>0</v>
      </c>
      <c r="CJ92" s="66">
        <f t="shared" si="70"/>
        <v>150000</v>
      </c>
      <c r="CK92" s="66">
        <f t="shared" si="70"/>
        <v>6933831.2699999996</v>
      </c>
      <c r="CL92" s="66">
        <f t="shared" si="70"/>
        <v>1340777.4799999967</v>
      </c>
      <c r="CM92" s="66">
        <f t="shared" si="70"/>
        <v>0</v>
      </c>
      <c r="CN92" s="66">
        <f t="shared" si="70"/>
        <v>3116111.5900000036</v>
      </c>
      <c r="CO92" s="66">
        <f t="shared" si="70"/>
        <v>25899574.61999999</v>
      </c>
      <c r="CP92" s="66">
        <f t="shared" si="70"/>
        <v>89376.34</v>
      </c>
      <c r="CQ92" s="66">
        <f t="shared" si="70"/>
        <v>29590000</v>
      </c>
      <c r="CR92" s="66">
        <f t="shared" si="70"/>
        <v>0</v>
      </c>
      <c r="CS92" s="66">
        <f t="shared" si="70"/>
        <v>0</v>
      </c>
      <c r="CT92" s="66">
        <f t="shared" si="70"/>
        <v>0</v>
      </c>
      <c r="CU92" s="66">
        <f t="shared" si="70"/>
        <v>150000</v>
      </c>
      <c r="CV92" s="66">
        <f t="shared" si="70"/>
        <v>0</v>
      </c>
      <c r="CW92" s="66">
        <f t="shared" si="70"/>
        <v>0</v>
      </c>
      <c r="CX92" s="66">
        <f t="shared" si="70"/>
        <v>0</v>
      </c>
      <c r="CY92" s="66">
        <f t="shared" si="70"/>
        <v>0</v>
      </c>
      <c r="CZ92" s="66">
        <f t="shared" si="70"/>
        <v>6933831.2699999996</v>
      </c>
      <c r="DA92" s="66">
        <f t="shared" si="70"/>
        <v>1340777.4799999967</v>
      </c>
      <c r="DB92" s="66">
        <f t="shared" si="70"/>
        <v>0</v>
      </c>
      <c r="DC92" s="66">
        <f t="shared" si="70"/>
        <v>7353908.5000000009</v>
      </c>
      <c r="DD92" s="66">
        <f t="shared" si="70"/>
        <v>0</v>
      </c>
      <c r="DE92" s="66">
        <f t="shared" si="70"/>
        <v>27679145.290000003</v>
      </c>
      <c r="DF92" s="66">
        <f t="shared" si="70"/>
        <v>87959.84</v>
      </c>
      <c r="DG92" s="66">
        <f t="shared" si="70"/>
        <v>29714800</v>
      </c>
      <c r="DH92" s="66">
        <f t="shared" si="70"/>
        <v>0</v>
      </c>
      <c r="DI92" s="66">
        <f t="shared" si="70"/>
        <v>0</v>
      </c>
      <c r="DJ92" s="66">
        <f t="shared" si="70"/>
        <v>0</v>
      </c>
      <c r="DK92" s="66">
        <f t="shared" si="70"/>
        <v>0</v>
      </c>
      <c r="DL92" s="66">
        <f t="shared" si="70"/>
        <v>0</v>
      </c>
      <c r="DM92" s="66">
        <f t="shared" si="70"/>
        <v>0</v>
      </c>
      <c r="DN92" s="66">
        <f t="shared" si="70"/>
        <v>7353908.5000000009</v>
      </c>
      <c r="DO92" s="66">
        <f t="shared" si="70"/>
        <v>0</v>
      </c>
      <c r="DP92" s="66">
        <f t="shared" si="70"/>
        <v>0</v>
      </c>
      <c r="DQ92" s="66">
        <f t="shared" si="70"/>
        <v>0</v>
      </c>
      <c r="DR92" s="66">
        <f t="shared" si="70"/>
        <v>0</v>
      </c>
      <c r="DS92" s="66">
        <f t="shared" si="70"/>
        <v>6515918.25</v>
      </c>
      <c r="DT92" s="66">
        <f t="shared" si="70"/>
        <v>30552790.25</v>
      </c>
      <c r="DU92" s="66">
        <f t="shared" si="70"/>
        <v>102126.68999999999</v>
      </c>
      <c r="DV92" s="66">
        <f t="shared" si="70"/>
        <v>87247621.75</v>
      </c>
      <c r="DW92" s="66">
        <f t="shared" si="70"/>
        <v>255978641.75</v>
      </c>
      <c r="DX92" s="66">
        <f t="shared" si="70"/>
        <v>25885000</v>
      </c>
      <c r="DY92" s="66">
        <f t="shared" si="70"/>
        <v>0</v>
      </c>
      <c r="DZ92" s="66">
        <f t="shared" si="70"/>
        <v>0</v>
      </c>
      <c r="EA92" s="66">
        <f t="shared" ref="EA92:FR92" si="71">EA93+EA94+EA100</f>
        <v>0</v>
      </c>
      <c r="EB92" s="66">
        <f t="shared" si="71"/>
        <v>6515918.25</v>
      </c>
      <c r="EC92" s="66">
        <f t="shared" si="71"/>
        <v>-400000</v>
      </c>
      <c r="ED92" s="66">
        <f t="shared" si="71"/>
        <v>0</v>
      </c>
      <c r="EE92" s="66">
        <f t="shared" si="71"/>
        <v>7625512.5299999993</v>
      </c>
      <c r="EF92" s="66">
        <f t="shared" si="71"/>
        <v>280359.19000000006</v>
      </c>
      <c r="EG92" s="66">
        <f t="shared" si="71"/>
        <v>0</v>
      </c>
      <c r="EH92" s="66">
        <f t="shared" si="71"/>
        <v>24655764.91</v>
      </c>
      <c r="EI92" s="66">
        <f t="shared" si="71"/>
        <v>139269.79</v>
      </c>
      <c r="EJ92" s="66">
        <f t="shared" si="71"/>
        <v>2881050</v>
      </c>
      <c r="EK92" s="66">
        <f t="shared" si="71"/>
        <v>27315000</v>
      </c>
      <c r="EL92" s="66">
        <f t="shared" si="71"/>
        <v>0</v>
      </c>
      <c r="EM92" s="66">
        <f t="shared" si="71"/>
        <v>3200000</v>
      </c>
      <c r="EN92" s="66">
        <f t="shared" si="71"/>
        <v>0</v>
      </c>
      <c r="EO92" s="66">
        <f t="shared" si="71"/>
        <v>0</v>
      </c>
      <c r="EP92" s="66">
        <f t="shared" si="71"/>
        <v>0</v>
      </c>
      <c r="EQ92" s="66">
        <f t="shared" si="71"/>
        <v>0</v>
      </c>
      <c r="ER92" s="66">
        <f t="shared" si="71"/>
        <v>7625512.5299999993</v>
      </c>
      <c r="ES92" s="66">
        <f t="shared" si="71"/>
        <v>280359.19000000006</v>
      </c>
      <c r="ET92" s="66">
        <f t="shared" si="71"/>
        <v>0</v>
      </c>
      <c r="EU92" s="66">
        <f t="shared" si="71"/>
        <v>-1489570</v>
      </c>
      <c r="EV92" s="66">
        <f t="shared" si="71"/>
        <v>0</v>
      </c>
      <c r="EW92" s="66">
        <f t="shared" si="71"/>
        <v>8904516.2799999975</v>
      </c>
      <c r="EX92" s="66">
        <f t="shared" si="71"/>
        <v>0</v>
      </c>
      <c r="EY92" s="66">
        <f t="shared" si="71"/>
        <v>30347117.060000002</v>
      </c>
      <c r="EZ92" s="66">
        <f t="shared" si="71"/>
        <v>150115.96</v>
      </c>
      <c r="FA92" s="66">
        <f t="shared" si="71"/>
        <v>0</v>
      </c>
      <c r="FB92" s="66">
        <f t="shared" si="71"/>
        <v>27191980</v>
      </c>
      <c r="FC92" s="66">
        <f t="shared" si="71"/>
        <v>0</v>
      </c>
      <c r="FD92" s="66">
        <f t="shared" si="71"/>
        <v>-2800000</v>
      </c>
      <c r="FE92" s="66">
        <f t="shared" si="71"/>
        <v>0</v>
      </c>
      <c r="FF92" s="66">
        <f t="shared" si="71"/>
        <v>0</v>
      </c>
      <c r="FG92" s="66">
        <f t="shared" si="71"/>
        <v>0</v>
      </c>
      <c r="FH92" s="66">
        <f t="shared" si="71"/>
        <v>0</v>
      </c>
      <c r="FI92" s="66">
        <f t="shared" si="71"/>
        <v>8904516.2799999975</v>
      </c>
      <c r="FJ92" s="66">
        <f t="shared" si="71"/>
        <v>0</v>
      </c>
      <c r="FK92" s="66">
        <f t="shared" si="71"/>
        <v>0</v>
      </c>
      <c r="FL92" s="66">
        <f t="shared" si="71"/>
        <v>0</v>
      </c>
      <c r="FM92" s="66">
        <f t="shared" si="71"/>
        <v>33296496.279999997</v>
      </c>
      <c r="FN92" s="66">
        <f t="shared" si="71"/>
        <v>247642.88</v>
      </c>
      <c r="FO92" s="66">
        <f t="shared" si="71"/>
        <v>88299378.25</v>
      </c>
      <c r="FP92" s="66">
        <f t="shared" si="71"/>
        <v>344278020</v>
      </c>
      <c r="FQ92" s="66">
        <f t="shared" si="71"/>
        <v>0</v>
      </c>
      <c r="FR92" s="66">
        <f t="shared" si="71"/>
        <v>2180215.87</v>
      </c>
      <c r="FS92" s="66">
        <v>54.130000000121072</v>
      </c>
      <c r="FT92" s="4"/>
      <c r="FU92" s="4"/>
      <c r="FV92" s="4"/>
      <c r="FW92" s="4"/>
      <c r="FX92" s="4"/>
    </row>
    <row r="93" spans="1:180" s="41" customFormat="1" x14ac:dyDescent="0.25">
      <c r="A93" s="38"/>
      <c r="B93" s="39" t="s">
        <v>212</v>
      </c>
      <c r="C93" s="78">
        <f>250360875.53+1278502.14+149443.69+150453.39</f>
        <v>251939274.74999997</v>
      </c>
      <c r="D93" s="78">
        <v>1578399.22</v>
      </c>
      <c r="E93" s="78">
        <v>12877409.68</v>
      </c>
      <c r="F93" s="78"/>
      <c r="G93" s="78">
        <v>7090729.5199999996</v>
      </c>
      <c r="H93" s="78"/>
      <c r="I93" s="40">
        <v>19968139.199999999</v>
      </c>
      <c r="J93" s="78">
        <v>103730.32</v>
      </c>
      <c r="K93" s="78">
        <v>20164000</v>
      </c>
      <c r="L93" s="78"/>
      <c r="M93" s="78"/>
      <c r="N93" s="78">
        <v>273334.15000000002</v>
      </c>
      <c r="O93" s="78"/>
      <c r="P93" s="78">
        <v>7090729.5199999996</v>
      </c>
      <c r="Q93" s="78"/>
      <c r="R93" s="78"/>
      <c r="S93" s="78">
        <v>7323755.3899999997</v>
      </c>
      <c r="T93" s="78"/>
      <c r="U93" s="78"/>
      <c r="V93" s="78"/>
      <c r="W93" s="40">
        <v>20123691.720000003</v>
      </c>
      <c r="X93" s="78">
        <v>152376.72</v>
      </c>
      <c r="Y93" s="78">
        <v>120957.43</v>
      </c>
      <c r="Z93" s="78">
        <v>22046000</v>
      </c>
      <c r="AA93" s="78"/>
      <c r="AB93" s="78"/>
      <c r="AC93" s="78"/>
      <c r="AD93" s="78">
        <v>7323755.3899999997</v>
      </c>
      <c r="AE93" s="78"/>
      <c r="AF93" s="78">
        <v>256396.1100000033</v>
      </c>
      <c r="AG93" s="78"/>
      <c r="AH93" s="40">
        <v>14978640.720000003</v>
      </c>
      <c r="AI93" s="78">
        <v>139353.89000000001</v>
      </c>
      <c r="AJ93" s="78">
        <v>5021521.3500000052</v>
      </c>
      <c r="AK93" s="40">
        <v>55070471.640000001</v>
      </c>
      <c r="AL93" s="40">
        <v>516418.36</v>
      </c>
      <c r="AM93" s="40">
        <v>20000000</v>
      </c>
      <c r="AN93" s="78"/>
      <c r="AO93" s="78">
        <v>5825020</v>
      </c>
      <c r="AP93" s="78"/>
      <c r="AQ93" s="78">
        <v>256396.1100000033</v>
      </c>
      <c r="AR93" s="78"/>
      <c r="AS93" s="78"/>
      <c r="AT93" s="78">
        <v>3125632.38</v>
      </c>
      <c r="AU93" s="78">
        <v>5021521.3500000052</v>
      </c>
      <c r="AV93" s="40">
        <v>23672734.919999991</v>
      </c>
      <c r="AW93" s="78">
        <v>153987.97</v>
      </c>
      <c r="AX93" s="40">
        <v>20000000</v>
      </c>
      <c r="AY93" s="78"/>
      <c r="AZ93" s="78"/>
      <c r="BA93" s="78"/>
      <c r="BB93" s="78"/>
      <c r="BC93" s="78">
        <v>3125632.38</v>
      </c>
      <c r="BD93" s="78"/>
      <c r="BE93" s="78"/>
      <c r="BF93" s="78"/>
      <c r="BG93" s="78">
        <v>3969684.99</v>
      </c>
      <c r="BH93" s="40">
        <v>20844052.609999999</v>
      </c>
      <c r="BI93" s="78">
        <v>77307.850000000006</v>
      </c>
      <c r="BJ93" s="40">
        <v>20000000</v>
      </c>
      <c r="BK93" s="78"/>
      <c r="BL93" s="78"/>
      <c r="BM93" s="78"/>
      <c r="BN93" s="78"/>
      <c r="BO93" s="78">
        <v>1160000</v>
      </c>
      <c r="BP93" s="78"/>
      <c r="BQ93" s="78"/>
      <c r="BR93" s="78"/>
      <c r="BS93" s="78">
        <v>3969684.99</v>
      </c>
      <c r="BT93" s="78">
        <v>330000</v>
      </c>
      <c r="BU93" s="78"/>
      <c r="BV93" s="78"/>
      <c r="BW93" s="78">
        <v>-182967.49000000002</v>
      </c>
      <c r="BX93" s="78"/>
      <c r="BY93" s="40">
        <v>17337347.52</v>
      </c>
      <c r="BZ93" s="78">
        <v>113499.37</v>
      </c>
      <c r="CA93" s="40">
        <v>66875656.399999991</v>
      </c>
      <c r="CB93" s="40">
        <v>344795.19</v>
      </c>
      <c r="CC93" s="40">
        <v>121946128.03999999</v>
      </c>
      <c r="CD93" s="40">
        <v>861213.55</v>
      </c>
      <c r="CE93" s="40">
        <v>22000000</v>
      </c>
      <c r="CF93" s="78"/>
      <c r="CG93" s="78"/>
      <c r="CH93" s="78">
        <v>-182967.49000000002</v>
      </c>
      <c r="CI93" s="78"/>
      <c r="CJ93" s="78"/>
      <c r="CK93" s="78"/>
      <c r="CL93" s="78">
        <v>1340777.4799999967</v>
      </c>
      <c r="CM93" s="78"/>
      <c r="CN93" s="78">
        <v>3116111.5900000036</v>
      </c>
      <c r="CO93" s="40">
        <v>20407633.379999992</v>
      </c>
      <c r="CP93" s="78">
        <v>88354.37</v>
      </c>
      <c r="CQ93" s="40">
        <v>21600000</v>
      </c>
      <c r="CR93" s="78"/>
      <c r="CS93" s="78"/>
      <c r="CT93" s="78"/>
      <c r="CU93" s="78"/>
      <c r="CV93" s="78"/>
      <c r="CW93" s="78"/>
      <c r="CX93" s="78">
        <v>-650000</v>
      </c>
      <c r="CY93" s="78"/>
      <c r="CZ93" s="78"/>
      <c r="DA93" s="78">
        <v>1340777.4799999967</v>
      </c>
      <c r="DB93" s="78"/>
      <c r="DC93" s="78">
        <v>820487.29</v>
      </c>
      <c r="DD93" s="78"/>
      <c r="DE93" s="40">
        <v>18788735.230000004</v>
      </c>
      <c r="DF93" s="78">
        <v>87957.47</v>
      </c>
      <c r="DG93" s="40">
        <v>21724800</v>
      </c>
      <c r="DH93" s="78"/>
      <c r="DI93" s="78"/>
      <c r="DJ93" s="78"/>
      <c r="DK93" s="78"/>
      <c r="DL93" s="78"/>
      <c r="DM93" s="78"/>
      <c r="DN93" s="78">
        <v>820487.29</v>
      </c>
      <c r="DO93" s="78"/>
      <c r="DP93" s="78"/>
      <c r="DQ93" s="78"/>
      <c r="DR93" s="78"/>
      <c r="DS93" s="78">
        <v>1931113.36</v>
      </c>
      <c r="DT93" s="35">
        <v>20614173.93</v>
      </c>
      <c r="DU93" s="78">
        <v>101816.65</v>
      </c>
      <c r="DV93" s="40">
        <v>62926654.129999995</v>
      </c>
      <c r="DW93" s="35">
        <v>184872782.16999999</v>
      </c>
      <c r="DX93" s="78">
        <v>20000000</v>
      </c>
      <c r="DY93" s="78"/>
      <c r="DZ93" s="78"/>
      <c r="EA93" s="78"/>
      <c r="EB93" s="78">
        <v>1931113.36</v>
      </c>
      <c r="EC93" s="78">
        <v>-420000</v>
      </c>
      <c r="ED93" s="78"/>
      <c r="EE93" s="78"/>
      <c r="EF93" s="78">
        <v>271322.03000000003</v>
      </c>
      <c r="EG93" s="78"/>
      <c r="EH93" s="35">
        <v>21782435.390000001</v>
      </c>
      <c r="EI93" s="78">
        <v>139117.13</v>
      </c>
      <c r="EJ93" s="78"/>
      <c r="EK93" s="78">
        <v>22500000</v>
      </c>
      <c r="EL93" s="78"/>
      <c r="EM93" s="78"/>
      <c r="EN93" s="78"/>
      <c r="EO93" s="78"/>
      <c r="EP93" s="78"/>
      <c r="EQ93" s="78">
        <v>-1000000</v>
      </c>
      <c r="ER93" s="78"/>
      <c r="ES93" s="78">
        <v>271322.03000000003</v>
      </c>
      <c r="ET93" s="78"/>
      <c r="EU93" s="78"/>
      <c r="EV93" s="78"/>
      <c r="EW93" s="78">
        <v>663820.86999999732</v>
      </c>
      <c r="EX93" s="78"/>
      <c r="EY93" s="35">
        <v>20564857.100000001</v>
      </c>
      <c r="EZ93" s="78">
        <v>149439.65</v>
      </c>
      <c r="FA93" s="78"/>
      <c r="FB93" s="78">
        <v>22476980</v>
      </c>
      <c r="FC93" s="78"/>
      <c r="FD93" s="78"/>
      <c r="FE93" s="78"/>
      <c r="FF93" s="78"/>
      <c r="FG93" s="78"/>
      <c r="FH93" s="78"/>
      <c r="FI93" s="78">
        <v>663820.86999999732</v>
      </c>
      <c r="FJ93" s="78"/>
      <c r="FK93" s="78"/>
      <c r="FL93" s="78"/>
      <c r="FM93" s="35">
        <v>23140800.869999997</v>
      </c>
      <c r="FN93" s="78">
        <v>150446.27000000002</v>
      </c>
      <c r="FO93" s="35">
        <v>65488093.359999999</v>
      </c>
      <c r="FP93" s="40">
        <v>250360875.52999997</v>
      </c>
      <c r="FQ93" s="40">
        <v>0</v>
      </c>
      <c r="FR93" s="35">
        <v>1578345.0899999999</v>
      </c>
      <c r="FS93" s="40">
        <v>54.130000000121072</v>
      </c>
      <c r="FT93" s="42"/>
      <c r="FU93" s="42"/>
      <c r="FV93" s="42"/>
      <c r="FW93" s="42"/>
      <c r="FX93" s="42"/>
    </row>
    <row r="94" spans="1:180" x14ac:dyDescent="0.25">
      <c r="A94" s="50"/>
      <c r="B94" s="31" t="s">
        <v>229</v>
      </c>
      <c r="C94" s="36">
        <f t="shared" ref="C94:BM94" si="72">C95+C96+C97+C98+C99</f>
        <v>91539845.25</v>
      </c>
      <c r="D94" s="36">
        <f t="shared" si="72"/>
        <v>601870.78</v>
      </c>
      <c r="E94" s="36">
        <f t="shared" si="72"/>
        <v>8822594.2799999993</v>
      </c>
      <c r="F94" s="36">
        <f t="shared" si="72"/>
        <v>7470301.1299999999</v>
      </c>
      <c r="G94" s="36">
        <f t="shared" si="72"/>
        <v>0</v>
      </c>
      <c r="H94" s="36">
        <f t="shared" si="72"/>
        <v>0</v>
      </c>
      <c r="I94" s="36">
        <f t="shared" si="72"/>
        <v>1352293.1499999997</v>
      </c>
      <c r="J94" s="36">
        <f t="shared" si="72"/>
        <v>77405.72</v>
      </c>
      <c r="K94" s="36">
        <f t="shared" si="72"/>
        <v>7500000</v>
      </c>
      <c r="L94" s="36">
        <f t="shared" si="72"/>
        <v>0</v>
      </c>
      <c r="M94" s="36">
        <f t="shared" si="72"/>
        <v>0</v>
      </c>
      <c r="N94" s="36">
        <f t="shared" si="72"/>
        <v>202191.44999999998</v>
      </c>
      <c r="O94" s="36">
        <f t="shared" si="72"/>
        <v>7470301.1299999999</v>
      </c>
      <c r="P94" s="36">
        <f t="shared" si="72"/>
        <v>0</v>
      </c>
      <c r="Q94" s="36">
        <f t="shared" si="72"/>
        <v>0</v>
      </c>
      <c r="R94" s="36">
        <f t="shared" si="72"/>
        <v>7636546.7900000019</v>
      </c>
      <c r="S94" s="36">
        <f t="shared" si="72"/>
        <v>0</v>
      </c>
      <c r="T94" s="36">
        <f t="shared" si="72"/>
        <v>0</v>
      </c>
      <c r="U94" s="36">
        <f t="shared" si="72"/>
        <v>0</v>
      </c>
      <c r="V94" s="36">
        <f t="shared" si="72"/>
        <v>0</v>
      </c>
      <c r="W94" s="36">
        <f t="shared" si="72"/>
        <v>7131562.8899999997</v>
      </c>
      <c r="X94" s="36">
        <f t="shared" si="72"/>
        <v>153104.74</v>
      </c>
      <c r="Y94" s="36">
        <f t="shared" si="72"/>
        <v>49086.709999999992</v>
      </c>
      <c r="Z94" s="36">
        <f t="shared" si="72"/>
        <v>10298521.640000001</v>
      </c>
      <c r="AA94" s="36">
        <f t="shared" si="72"/>
        <v>0</v>
      </c>
      <c r="AB94" s="36">
        <f t="shared" si="72"/>
        <v>0</v>
      </c>
      <c r="AC94" s="36">
        <f t="shared" si="72"/>
        <v>7636546.7900000019</v>
      </c>
      <c r="AD94" s="36">
        <f t="shared" si="72"/>
        <v>0</v>
      </c>
      <c r="AE94" s="36">
        <f t="shared" si="72"/>
        <v>317716.17999999988</v>
      </c>
      <c r="AF94" s="36">
        <f t="shared" si="72"/>
        <v>61320.069999996573</v>
      </c>
      <c r="AG94" s="36">
        <f t="shared" si="72"/>
        <v>0</v>
      </c>
      <c r="AH94" s="36">
        <f t="shared" si="72"/>
        <v>17678672.32</v>
      </c>
      <c r="AI94" s="36">
        <f t="shared" si="72"/>
        <v>108819.73000000001</v>
      </c>
      <c r="AJ94" s="36">
        <f t="shared" si="72"/>
        <v>0</v>
      </c>
      <c r="AK94" s="36">
        <f t="shared" si="72"/>
        <v>26162528.359999999</v>
      </c>
      <c r="AL94" s="36">
        <f t="shared" si="72"/>
        <v>388416.89999999997</v>
      </c>
      <c r="AM94" s="36">
        <f t="shared" si="72"/>
        <v>8590000</v>
      </c>
      <c r="AN94" s="36">
        <f t="shared" si="72"/>
        <v>0</v>
      </c>
      <c r="AO94" s="36">
        <f t="shared" si="72"/>
        <v>0</v>
      </c>
      <c r="AP94" s="36">
        <f t="shared" si="72"/>
        <v>317716.17999999988</v>
      </c>
      <c r="AQ94" s="36">
        <f t="shared" si="72"/>
        <v>61320.069999996573</v>
      </c>
      <c r="AR94" s="36">
        <f t="shared" si="72"/>
        <v>0</v>
      </c>
      <c r="AS94" s="36">
        <f t="shared" si="72"/>
        <v>6179008.6900000041</v>
      </c>
      <c r="AT94" s="36">
        <f t="shared" si="72"/>
        <v>0</v>
      </c>
      <c r="AU94" s="36">
        <f t="shared" si="72"/>
        <v>0</v>
      </c>
      <c r="AV94" s="36">
        <f t="shared" si="72"/>
        <v>2667387.42</v>
      </c>
      <c r="AW94" s="36">
        <f t="shared" si="72"/>
        <v>27880.27</v>
      </c>
      <c r="AX94" s="36">
        <f t="shared" si="72"/>
        <v>8590000</v>
      </c>
      <c r="AY94" s="36">
        <f t="shared" si="72"/>
        <v>0</v>
      </c>
      <c r="AZ94" s="36">
        <f t="shared" si="72"/>
        <v>0</v>
      </c>
      <c r="BA94" s="36">
        <f t="shared" si="72"/>
        <v>0</v>
      </c>
      <c r="BB94" s="36">
        <f t="shared" si="72"/>
        <v>6179008.6900000041</v>
      </c>
      <c r="BC94" s="36">
        <f t="shared" si="72"/>
        <v>0</v>
      </c>
      <c r="BD94" s="36">
        <f t="shared" si="72"/>
        <v>0</v>
      </c>
      <c r="BE94" s="36">
        <f t="shared" si="72"/>
        <v>0</v>
      </c>
      <c r="BF94" s="36">
        <f t="shared" si="72"/>
        <v>2777917.0400000033</v>
      </c>
      <c r="BG94" s="36">
        <f t="shared" si="72"/>
        <v>0</v>
      </c>
      <c r="BH94" s="36">
        <f t="shared" si="72"/>
        <v>11991091.650000002</v>
      </c>
      <c r="BI94" s="36">
        <f t="shared" si="72"/>
        <v>85698.23000000001</v>
      </c>
      <c r="BJ94" s="36">
        <f t="shared" si="72"/>
        <v>4493000</v>
      </c>
      <c r="BK94" s="36">
        <f t="shared" si="72"/>
        <v>0</v>
      </c>
      <c r="BL94" s="36">
        <f t="shared" si="72"/>
        <v>0</v>
      </c>
      <c r="BM94" s="36">
        <f t="shared" si="72"/>
        <v>0</v>
      </c>
      <c r="BN94" s="36">
        <f t="shared" ref="BN94:DY94" si="73">BN95+BN96+BN97+BN98+BN99</f>
        <v>0</v>
      </c>
      <c r="BO94" s="36">
        <f t="shared" si="73"/>
        <v>-1160000</v>
      </c>
      <c r="BP94" s="36">
        <f t="shared" si="73"/>
        <v>0</v>
      </c>
      <c r="BQ94" s="36">
        <f t="shared" si="73"/>
        <v>0</v>
      </c>
      <c r="BR94" s="36">
        <f t="shared" si="73"/>
        <v>2777917.0400000033</v>
      </c>
      <c r="BS94" s="36">
        <f t="shared" si="73"/>
        <v>0</v>
      </c>
      <c r="BT94" s="36">
        <f t="shared" si="73"/>
        <v>-330000</v>
      </c>
      <c r="BU94" s="36">
        <f t="shared" si="73"/>
        <v>0</v>
      </c>
      <c r="BV94" s="36">
        <f t="shared" si="73"/>
        <v>75397.75</v>
      </c>
      <c r="BW94" s="36">
        <f t="shared" si="73"/>
        <v>258365.24000000002</v>
      </c>
      <c r="BX94" s="36">
        <f t="shared" si="73"/>
        <v>0</v>
      </c>
      <c r="BY94" s="36">
        <f t="shared" si="73"/>
        <v>5963884.5300000031</v>
      </c>
      <c r="BZ94" s="36">
        <f t="shared" si="73"/>
        <v>515.41999999999996</v>
      </c>
      <c r="CA94" s="36">
        <f t="shared" si="73"/>
        <v>20622363.600000005</v>
      </c>
      <c r="CB94" s="36">
        <f t="shared" si="73"/>
        <v>114093.92000000001</v>
      </c>
      <c r="CC94" s="36">
        <f t="shared" si="73"/>
        <v>46784891.960000001</v>
      </c>
      <c r="CD94" s="36">
        <f t="shared" si="73"/>
        <v>502510.81999999995</v>
      </c>
      <c r="CE94" s="36">
        <f t="shared" si="73"/>
        <v>7990000</v>
      </c>
      <c r="CF94" s="36">
        <f t="shared" si="73"/>
        <v>0</v>
      </c>
      <c r="CG94" s="36">
        <f t="shared" si="73"/>
        <v>75397.749999999593</v>
      </c>
      <c r="CH94" s="36">
        <f t="shared" si="73"/>
        <v>258365.24000000002</v>
      </c>
      <c r="CI94" s="36">
        <f t="shared" si="73"/>
        <v>0</v>
      </c>
      <c r="CJ94" s="36">
        <f t="shared" si="73"/>
        <v>150000</v>
      </c>
      <c r="CK94" s="36">
        <f t="shared" si="73"/>
        <v>2465091.27</v>
      </c>
      <c r="CL94" s="36">
        <f t="shared" si="73"/>
        <v>0</v>
      </c>
      <c r="CM94" s="36">
        <f t="shared" si="73"/>
        <v>0</v>
      </c>
      <c r="CN94" s="36">
        <f t="shared" si="73"/>
        <v>0</v>
      </c>
      <c r="CO94" s="36">
        <f t="shared" si="73"/>
        <v>5491941.2400000002</v>
      </c>
      <c r="CP94" s="36">
        <f t="shared" si="73"/>
        <v>1021.97</v>
      </c>
      <c r="CQ94" s="36">
        <f t="shared" si="73"/>
        <v>7990000</v>
      </c>
      <c r="CR94" s="36">
        <f t="shared" si="73"/>
        <v>0</v>
      </c>
      <c r="CS94" s="36">
        <f t="shared" si="73"/>
        <v>0</v>
      </c>
      <c r="CT94" s="36">
        <f t="shared" si="73"/>
        <v>0</v>
      </c>
      <c r="CU94" s="36">
        <f t="shared" si="73"/>
        <v>150000</v>
      </c>
      <c r="CV94" s="36">
        <f t="shared" si="73"/>
        <v>0</v>
      </c>
      <c r="CW94" s="36">
        <f t="shared" si="73"/>
        <v>0</v>
      </c>
      <c r="CX94" s="36">
        <f t="shared" si="73"/>
        <v>650000</v>
      </c>
      <c r="CY94" s="36">
        <f t="shared" si="73"/>
        <v>0</v>
      </c>
      <c r="CZ94" s="36">
        <f t="shared" si="73"/>
        <v>2465091.27</v>
      </c>
      <c r="DA94" s="36">
        <f t="shared" si="73"/>
        <v>0</v>
      </c>
      <c r="DB94" s="36">
        <f t="shared" si="73"/>
        <v>0</v>
      </c>
      <c r="DC94" s="36">
        <f t="shared" si="73"/>
        <v>2064681.2100000009</v>
      </c>
      <c r="DD94" s="36">
        <f t="shared" si="73"/>
        <v>0</v>
      </c>
      <c r="DE94" s="36">
        <f t="shared" si="73"/>
        <v>8890410.0599999987</v>
      </c>
      <c r="DF94" s="36">
        <f t="shared" si="73"/>
        <v>2.37</v>
      </c>
      <c r="DG94" s="36">
        <f t="shared" si="73"/>
        <v>7990000</v>
      </c>
      <c r="DH94" s="36">
        <f t="shared" si="73"/>
        <v>0</v>
      </c>
      <c r="DI94" s="36">
        <f t="shared" si="73"/>
        <v>0</v>
      </c>
      <c r="DJ94" s="36">
        <f t="shared" si="73"/>
        <v>0</v>
      </c>
      <c r="DK94" s="36">
        <f t="shared" si="73"/>
        <v>0</v>
      </c>
      <c r="DL94" s="36">
        <f t="shared" si="73"/>
        <v>0</v>
      </c>
      <c r="DM94" s="36">
        <f t="shared" si="73"/>
        <v>0</v>
      </c>
      <c r="DN94" s="36">
        <f t="shared" si="73"/>
        <v>2064681.2100000009</v>
      </c>
      <c r="DO94" s="36">
        <f t="shared" si="73"/>
        <v>0</v>
      </c>
      <c r="DP94" s="36">
        <f t="shared" si="73"/>
        <v>0</v>
      </c>
      <c r="DQ94" s="36">
        <f t="shared" si="73"/>
        <v>0</v>
      </c>
      <c r="DR94" s="36">
        <f t="shared" si="73"/>
        <v>0</v>
      </c>
      <c r="DS94" s="36">
        <f t="shared" si="73"/>
        <v>116064.89</v>
      </c>
      <c r="DT94" s="36">
        <f t="shared" si="73"/>
        <v>9938616.3200000003</v>
      </c>
      <c r="DU94" s="36">
        <f t="shared" si="73"/>
        <v>310.03999999999996</v>
      </c>
      <c r="DV94" s="36">
        <f t="shared" si="73"/>
        <v>24320967.620000001</v>
      </c>
      <c r="DW94" s="36">
        <f t="shared" si="73"/>
        <v>71105859.579999998</v>
      </c>
      <c r="DX94" s="36">
        <f t="shared" si="73"/>
        <v>5885000</v>
      </c>
      <c r="DY94" s="36">
        <f t="shared" si="73"/>
        <v>0</v>
      </c>
      <c r="DZ94" s="36">
        <f t="shared" ref="DZ94:FR94" si="74">DZ95+DZ96+DZ97+DZ98+DZ99</f>
        <v>0</v>
      </c>
      <c r="EA94" s="36">
        <f t="shared" si="74"/>
        <v>0</v>
      </c>
      <c r="EB94" s="36">
        <f t="shared" si="74"/>
        <v>116064.89</v>
      </c>
      <c r="EC94" s="36">
        <f t="shared" si="74"/>
        <v>20000</v>
      </c>
      <c r="ED94" s="36">
        <f t="shared" si="74"/>
        <v>0</v>
      </c>
      <c r="EE94" s="36">
        <f t="shared" si="74"/>
        <v>3156772.53</v>
      </c>
      <c r="EF94" s="36">
        <f t="shared" si="74"/>
        <v>9037.1600000000035</v>
      </c>
      <c r="EG94" s="36">
        <f t="shared" si="74"/>
        <v>0</v>
      </c>
      <c r="EH94" s="36">
        <f t="shared" si="74"/>
        <v>2873329.5200000005</v>
      </c>
      <c r="EI94" s="36">
        <f t="shared" si="74"/>
        <v>152.66</v>
      </c>
      <c r="EJ94" s="36">
        <f t="shared" si="74"/>
        <v>2881050</v>
      </c>
      <c r="EK94" s="36">
        <f t="shared" si="74"/>
        <v>4815000</v>
      </c>
      <c r="EL94" s="36">
        <f t="shared" si="74"/>
        <v>0</v>
      </c>
      <c r="EM94" s="36">
        <f t="shared" si="74"/>
        <v>3200000</v>
      </c>
      <c r="EN94" s="36">
        <f t="shared" si="74"/>
        <v>0</v>
      </c>
      <c r="EO94" s="36">
        <f t="shared" si="74"/>
        <v>0</v>
      </c>
      <c r="EP94" s="36">
        <f t="shared" si="74"/>
        <v>0</v>
      </c>
      <c r="EQ94" s="36">
        <f t="shared" si="74"/>
        <v>1000000</v>
      </c>
      <c r="ER94" s="36">
        <f t="shared" si="74"/>
        <v>3156772.53</v>
      </c>
      <c r="ES94" s="36">
        <f t="shared" si="74"/>
        <v>9037.1600000000035</v>
      </c>
      <c r="ET94" s="36">
        <f t="shared" si="74"/>
        <v>0</v>
      </c>
      <c r="EU94" s="36">
        <f t="shared" si="74"/>
        <v>0</v>
      </c>
      <c r="EV94" s="36">
        <f t="shared" si="74"/>
        <v>0</v>
      </c>
      <c r="EW94" s="36">
        <f t="shared" si="74"/>
        <v>5261525.41</v>
      </c>
      <c r="EX94" s="36">
        <f t="shared" si="74"/>
        <v>0</v>
      </c>
      <c r="EY94" s="36">
        <f t="shared" si="74"/>
        <v>9782259.959999999</v>
      </c>
      <c r="EZ94" s="36">
        <f t="shared" si="74"/>
        <v>676.31</v>
      </c>
      <c r="FA94" s="36">
        <f t="shared" si="74"/>
        <v>0</v>
      </c>
      <c r="FB94" s="36">
        <f t="shared" si="74"/>
        <v>4715000</v>
      </c>
      <c r="FC94" s="36">
        <f t="shared" si="74"/>
        <v>0</v>
      </c>
      <c r="FD94" s="36">
        <f t="shared" si="74"/>
        <v>-2800000</v>
      </c>
      <c r="FE94" s="36">
        <f t="shared" si="74"/>
        <v>0</v>
      </c>
      <c r="FF94" s="36">
        <f t="shared" si="74"/>
        <v>0</v>
      </c>
      <c r="FG94" s="36">
        <f t="shared" si="74"/>
        <v>0</v>
      </c>
      <c r="FH94" s="36">
        <f t="shared" si="74"/>
        <v>0</v>
      </c>
      <c r="FI94" s="36">
        <f t="shared" si="74"/>
        <v>5261525.41</v>
      </c>
      <c r="FJ94" s="36">
        <f t="shared" si="74"/>
        <v>0</v>
      </c>
      <c r="FK94" s="36">
        <f t="shared" si="74"/>
        <v>0</v>
      </c>
      <c r="FL94" s="36">
        <f t="shared" si="74"/>
        <v>0</v>
      </c>
      <c r="FM94" s="36">
        <f t="shared" si="74"/>
        <v>7176525.4100000001</v>
      </c>
      <c r="FN94" s="36">
        <f t="shared" si="74"/>
        <v>97196.61</v>
      </c>
      <c r="FO94" s="36">
        <f t="shared" si="74"/>
        <v>19832114.890000001</v>
      </c>
      <c r="FP94" s="36">
        <f t="shared" si="74"/>
        <v>90937974.469999999</v>
      </c>
      <c r="FQ94" s="36">
        <f t="shared" si="74"/>
        <v>0</v>
      </c>
      <c r="FR94" s="36">
        <f t="shared" si="74"/>
        <v>601870.78</v>
      </c>
      <c r="FS94" s="36">
        <v>0</v>
      </c>
      <c r="FV94" s="4"/>
      <c r="FW94" s="4"/>
      <c r="FX94" s="4"/>
    </row>
    <row r="95" spans="1:180" ht="16.5" customHeight="1" x14ac:dyDescent="0.25">
      <c r="A95" s="33"/>
      <c r="B95" s="34" t="s">
        <v>230</v>
      </c>
      <c r="C95" s="78">
        <f>71096196.47+453180.46+676.31+97194.24</f>
        <v>71647247.479999989</v>
      </c>
      <c r="D95" s="49">
        <v>551051.01</v>
      </c>
      <c r="E95" s="49">
        <v>7931138.6100000003</v>
      </c>
      <c r="F95" s="49">
        <v>7395359.7200000007</v>
      </c>
      <c r="G95" s="49"/>
      <c r="H95" s="49"/>
      <c r="I95" s="35">
        <v>535778.88999999966</v>
      </c>
      <c r="J95" s="49">
        <v>68861.39</v>
      </c>
      <c r="K95" s="49">
        <v>6500000</v>
      </c>
      <c r="L95" s="49"/>
      <c r="M95" s="49"/>
      <c r="N95" s="49">
        <v>188204.77999999997</v>
      </c>
      <c r="O95" s="49">
        <v>7395359.7200000007</v>
      </c>
      <c r="P95" s="49"/>
      <c r="Q95" s="49"/>
      <c r="R95" s="49">
        <v>7571394.4700000016</v>
      </c>
      <c r="S95" s="49"/>
      <c r="T95" s="49"/>
      <c r="U95" s="49"/>
      <c r="V95" s="49"/>
      <c r="W95" s="35">
        <v>6135760.4699999997</v>
      </c>
      <c r="X95" s="49">
        <v>149035.82999999999</v>
      </c>
      <c r="Y95" s="49">
        <v>39168.949999999997</v>
      </c>
      <c r="Z95" s="49">
        <v>8428521.6400000006</v>
      </c>
      <c r="AA95" s="49"/>
      <c r="AB95" s="49"/>
      <c r="AC95" s="49">
        <v>7571394.4700000016</v>
      </c>
      <c r="AD95" s="49"/>
      <c r="AE95" s="49"/>
      <c r="AF95" s="49">
        <v>61320.069999996573</v>
      </c>
      <c r="AG95" s="49"/>
      <c r="AH95" s="35">
        <v>16061236.18</v>
      </c>
      <c r="AI95" s="49">
        <v>98812.86</v>
      </c>
      <c r="AJ95" s="49"/>
      <c r="AK95" s="35">
        <v>22732775.539999999</v>
      </c>
      <c r="AL95" s="35">
        <v>355879.02999999997</v>
      </c>
      <c r="AM95" s="35">
        <v>7000000</v>
      </c>
      <c r="AN95" s="49"/>
      <c r="AO95" s="49"/>
      <c r="AP95" s="49"/>
      <c r="AQ95" s="49">
        <v>61320.069999996573</v>
      </c>
      <c r="AR95" s="49"/>
      <c r="AS95" s="49">
        <v>5528562.5900000036</v>
      </c>
      <c r="AT95" s="49"/>
      <c r="AU95" s="49"/>
      <c r="AV95" s="35">
        <v>1410117.3399999999</v>
      </c>
      <c r="AW95" s="49">
        <v>19070.490000000002</v>
      </c>
      <c r="AX95" s="35">
        <v>7000000</v>
      </c>
      <c r="AY95" s="49"/>
      <c r="AZ95" s="49"/>
      <c r="BA95" s="49"/>
      <c r="BB95" s="49">
        <v>5528562.5900000036</v>
      </c>
      <c r="BC95" s="49"/>
      <c r="BD95" s="49"/>
      <c r="BE95" s="49"/>
      <c r="BF95" s="49">
        <v>1726918.0100000035</v>
      </c>
      <c r="BG95" s="49"/>
      <c r="BH95" s="35">
        <v>10801644.58</v>
      </c>
      <c r="BI95" s="49">
        <v>77780.070000000007</v>
      </c>
      <c r="BJ95" s="35">
        <v>3123000</v>
      </c>
      <c r="BK95" s="49"/>
      <c r="BL95" s="49"/>
      <c r="BM95" s="49"/>
      <c r="BN95" s="49"/>
      <c r="BO95" s="49">
        <v>-1160000</v>
      </c>
      <c r="BP95" s="49"/>
      <c r="BQ95" s="49"/>
      <c r="BR95" s="49">
        <v>1726918.0100000035</v>
      </c>
      <c r="BS95" s="49"/>
      <c r="BT95" s="49"/>
      <c r="BU95" s="49"/>
      <c r="BV95" s="49"/>
      <c r="BW95" s="49">
        <v>257061.92</v>
      </c>
      <c r="BX95" s="49"/>
      <c r="BY95" s="35">
        <v>3946979.9300000034</v>
      </c>
      <c r="BZ95" s="49"/>
      <c r="CA95" s="35">
        <v>16158741.850000003</v>
      </c>
      <c r="CB95" s="35">
        <v>96850.560000000012</v>
      </c>
      <c r="CC95" s="35">
        <v>38891517.390000001</v>
      </c>
      <c r="CD95" s="35">
        <v>452729.58999999997</v>
      </c>
      <c r="CE95" s="35">
        <v>6500000</v>
      </c>
      <c r="CF95" s="49"/>
      <c r="CG95" s="49"/>
      <c r="CH95" s="49">
        <v>257061.92</v>
      </c>
      <c r="CI95" s="49"/>
      <c r="CJ95" s="49"/>
      <c r="CK95" s="49">
        <v>2336508.9700000002</v>
      </c>
      <c r="CL95" s="49"/>
      <c r="CM95" s="49"/>
      <c r="CN95" s="49"/>
      <c r="CO95" s="35">
        <v>3906429.11</v>
      </c>
      <c r="CP95" s="49"/>
      <c r="CQ95" s="35">
        <v>6500000</v>
      </c>
      <c r="CR95" s="49"/>
      <c r="CS95" s="49"/>
      <c r="CT95" s="49"/>
      <c r="CU95" s="49"/>
      <c r="CV95" s="49"/>
      <c r="CW95" s="49"/>
      <c r="CX95" s="49"/>
      <c r="CY95" s="49"/>
      <c r="CZ95" s="49">
        <v>2336508.9700000002</v>
      </c>
      <c r="DA95" s="49"/>
      <c r="DB95" s="49"/>
      <c r="DC95" s="49">
        <v>1502995.080000001</v>
      </c>
      <c r="DD95" s="49"/>
      <c r="DE95" s="35">
        <v>7333513.8899999997</v>
      </c>
      <c r="DF95" s="49"/>
      <c r="DG95" s="35">
        <v>6500000</v>
      </c>
      <c r="DH95" s="49"/>
      <c r="DI95" s="49"/>
      <c r="DJ95" s="49"/>
      <c r="DK95" s="49"/>
      <c r="DL95" s="49"/>
      <c r="DM95" s="49"/>
      <c r="DN95" s="49">
        <v>1502995.080000001</v>
      </c>
      <c r="DO95" s="49"/>
      <c r="DP95" s="49"/>
      <c r="DQ95" s="49"/>
      <c r="DR95" s="49"/>
      <c r="DS95" s="49">
        <v>4973.55</v>
      </c>
      <c r="DT95" s="35">
        <v>7998021.5300000012</v>
      </c>
      <c r="DU95" s="49">
        <v>300.58</v>
      </c>
      <c r="DV95" s="35">
        <v>19237964.530000001</v>
      </c>
      <c r="DW95" s="35">
        <v>58129481.920000002</v>
      </c>
      <c r="DX95" s="49">
        <v>4000000</v>
      </c>
      <c r="DY95" s="49"/>
      <c r="DZ95" s="49"/>
      <c r="EA95" s="49"/>
      <c r="EB95" s="49">
        <v>4973.55</v>
      </c>
      <c r="EC95" s="49"/>
      <c r="ED95" s="49"/>
      <c r="EE95" s="49">
        <v>2263515.1899999995</v>
      </c>
      <c r="EF95" s="49"/>
      <c r="EG95" s="49"/>
      <c r="EH95" s="35">
        <v>1741458.3600000003</v>
      </c>
      <c r="EI95" s="49">
        <v>150.29</v>
      </c>
      <c r="EJ95" s="49">
        <v>1961741</v>
      </c>
      <c r="EK95" s="49">
        <v>3000000</v>
      </c>
      <c r="EL95" s="49"/>
      <c r="EM95" s="49">
        <v>3000000</v>
      </c>
      <c r="EN95" s="49"/>
      <c r="EO95" s="49"/>
      <c r="EP95" s="49"/>
      <c r="EQ95" s="49">
        <v>1000000</v>
      </c>
      <c r="ER95" s="49">
        <v>2263515.1899999995</v>
      </c>
      <c r="ES95" s="49"/>
      <c r="ET95" s="49"/>
      <c r="EU95" s="49"/>
      <c r="EV95" s="49"/>
      <c r="EW95" s="49">
        <v>3760437.2800000003</v>
      </c>
      <c r="EX95" s="49"/>
      <c r="EY95" s="35">
        <v>7464818.9099999992</v>
      </c>
      <c r="EZ95" s="49">
        <v>676.31</v>
      </c>
      <c r="FA95" s="49"/>
      <c r="FB95" s="49">
        <v>3000000</v>
      </c>
      <c r="FC95" s="49"/>
      <c r="FD95" s="49">
        <v>-3000000</v>
      </c>
      <c r="FE95" s="49"/>
      <c r="FF95" s="49"/>
      <c r="FG95" s="49"/>
      <c r="FH95" s="49"/>
      <c r="FI95" s="49">
        <v>3760437.2800000003</v>
      </c>
      <c r="FJ95" s="49"/>
      <c r="FK95" s="49"/>
      <c r="FL95" s="49"/>
      <c r="FM95" s="35">
        <v>3760437.2800000003</v>
      </c>
      <c r="FN95" s="49">
        <v>97194.240000000005</v>
      </c>
      <c r="FO95" s="35">
        <v>12966714.550000001</v>
      </c>
      <c r="FP95" s="35">
        <v>71096196.469999999</v>
      </c>
      <c r="FQ95" s="35">
        <v>0</v>
      </c>
      <c r="FR95" s="35">
        <v>551051.01</v>
      </c>
      <c r="FS95" s="35">
        <v>0</v>
      </c>
      <c r="FT95" s="4"/>
      <c r="FU95" s="4"/>
      <c r="FV95" s="4"/>
      <c r="FW95" s="4"/>
      <c r="FX95" s="4"/>
    </row>
    <row r="96" spans="1:180" ht="16.5" customHeight="1" x14ac:dyDescent="0.25">
      <c r="A96" s="33"/>
      <c r="B96" s="34" t="s">
        <v>231</v>
      </c>
      <c r="C96" s="78">
        <v>11027559</v>
      </c>
      <c r="D96" s="35">
        <v>0</v>
      </c>
      <c r="E96" s="35">
        <v>500000</v>
      </c>
      <c r="F96" s="49">
        <v>43823.210000000021</v>
      </c>
      <c r="G96" s="35"/>
      <c r="H96" s="35"/>
      <c r="I96" s="35">
        <v>456176.79</v>
      </c>
      <c r="J96" s="35"/>
      <c r="K96" s="35">
        <v>600000</v>
      </c>
      <c r="L96" s="35"/>
      <c r="M96" s="35"/>
      <c r="N96" s="49">
        <v>0</v>
      </c>
      <c r="O96" s="49">
        <v>43823.210000000021</v>
      </c>
      <c r="P96" s="35"/>
      <c r="Q96" s="35"/>
      <c r="R96" s="49">
        <v>43229.45</v>
      </c>
      <c r="S96" s="35"/>
      <c r="T96" s="35"/>
      <c r="U96" s="35"/>
      <c r="V96" s="35"/>
      <c r="W96" s="35">
        <v>600593.76</v>
      </c>
      <c r="X96" s="35"/>
      <c r="Y96" s="35"/>
      <c r="Z96" s="35">
        <v>1100000</v>
      </c>
      <c r="AA96" s="35"/>
      <c r="AB96" s="35"/>
      <c r="AC96" s="49">
        <v>43229.45</v>
      </c>
      <c r="AD96" s="35"/>
      <c r="AE96" s="35">
        <v>51170.60999999987</v>
      </c>
      <c r="AF96" s="35"/>
      <c r="AG96" s="35"/>
      <c r="AH96" s="35">
        <v>1092058.8400000001</v>
      </c>
      <c r="AI96" s="35"/>
      <c r="AJ96" s="35"/>
      <c r="AK96" s="35">
        <v>2148829.39</v>
      </c>
      <c r="AL96" s="35">
        <v>0</v>
      </c>
      <c r="AM96" s="35">
        <v>950000</v>
      </c>
      <c r="AN96" s="35"/>
      <c r="AO96" s="35"/>
      <c r="AP96" s="35">
        <v>51170.60999999987</v>
      </c>
      <c r="AQ96" s="35"/>
      <c r="AR96" s="35"/>
      <c r="AS96" s="49">
        <v>326961.08999999985</v>
      </c>
      <c r="AT96" s="35"/>
      <c r="AU96" s="35"/>
      <c r="AV96" s="35">
        <v>674209.52</v>
      </c>
      <c r="AW96" s="35"/>
      <c r="AX96" s="35">
        <v>950000</v>
      </c>
      <c r="AY96" s="35"/>
      <c r="AZ96" s="35"/>
      <c r="BA96" s="35"/>
      <c r="BB96" s="49">
        <v>326961.08999999985</v>
      </c>
      <c r="BC96" s="35"/>
      <c r="BD96" s="35"/>
      <c r="BE96" s="35"/>
      <c r="BF96" s="49">
        <v>443673.7899999998</v>
      </c>
      <c r="BG96" s="35"/>
      <c r="BH96" s="35">
        <v>833287.3</v>
      </c>
      <c r="BI96" s="35"/>
      <c r="BJ96" s="35">
        <v>800000</v>
      </c>
      <c r="BK96" s="35"/>
      <c r="BL96" s="35"/>
      <c r="BM96" s="35"/>
      <c r="BN96" s="35"/>
      <c r="BO96" s="35"/>
      <c r="BP96" s="35"/>
      <c r="BQ96" s="35"/>
      <c r="BR96" s="49">
        <v>443673.7899999998</v>
      </c>
      <c r="BS96" s="35"/>
      <c r="BT96" s="35"/>
      <c r="BU96" s="35"/>
      <c r="BV96" s="35">
        <v>48509.7</v>
      </c>
      <c r="BW96" s="35"/>
      <c r="BX96" s="35"/>
      <c r="BY96" s="35">
        <v>1195164.0899999999</v>
      </c>
      <c r="BZ96" s="35"/>
      <c r="CA96" s="35">
        <v>2702660.91</v>
      </c>
      <c r="CB96" s="35">
        <v>0</v>
      </c>
      <c r="CC96" s="35">
        <v>4851490.3000000007</v>
      </c>
      <c r="CD96" s="35">
        <v>0</v>
      </c>
      <c r="CE96" s="35">
        <v>860000</v>
      </c>
      <c r="CF96" s="35"/>
      <c r="CG96" s="35">
        <v>48509.699999999721</v>
      </c>
      <c r="CH96" s="35"/>
      <c r="CI96" s="35"/>
      <c r="CJ96" s="35"/>
      <c r="CK96" s="49">
        <v>73096.479999999996</v>
      </c>
      <c r="CL96" s="35"/>
      <c r="CM96" s="35"/>
      <c r="CN96" s="35"/>
      <c r="CO96" s="35">
        <v>835413.21999999974</v>
      </c>
      <c r="CP96" s="35"/>
      <c r="CQ96" s="35">
        <v>860000</v>
      </c>
      <c r="CR96" s="35"/>
      <c r="CS96" s="35"/>
      <c r="CT96" s="35"/>
      <c r="CU96" s="35"/>
      <c r="CV96" s="35"/>
      <c r="CW96" s="35"/>
      <c r="CX96" s="35"/>
      <c r="CY96" s="35"/>
      <c r="CZ96" s="49">
        <v>73096.479999999996</v>
      </c>
      <c r="DA96" s="35"/>
      <c r="DB96" s="35"/>
      <c r="DC96" s="49">
        <v>318541.66999999993</v>
      </c>
      <c r="DD96" s="35"/>
      <c r="DE96" s="35">
        <v>614554.81000000006</v>
      </c>
      <c r="DF96" s="35"/>
      <c r="DG96" s="35">
        <v>860000</v>
      </c>
      <c r="DH96" s="35"/>
      <c r="DI96" s="35"/>
      <c r="DJ96" s="35"/>
      <c r="DK96" s="35"/>
      <c r="DL96" s="35"/>
      <c r="DM96" s="35"/>
      <c r="DN96" s="49">
        <v>318541.66999999993</v>
      </c>
      <c r="DO96" s="35"/>
      <c r="DP96" s="35"/>
      <c r="DQ96" s="35"/>
      <c r="DR96" s="35"/>
      <c r="DS96" s="49">
        <v>87072.31</v>
      </c>
      <c r="DT96" s="35">
        <v>1091469.3599999999</v>
      </c>
      <c r="DU96" s="35"/>
      <c r="DV96" s="35">
        <v>2541437.3899999997</v>
      </c>
      <c r="DW96" s="35">
        <v>7392927.6900000004</v>
      </c>
      <c r="DX96" s="35">
        <v>1000000</v>
      </c>
      <c r="DY96" s="35"/>
      <c r="DZ96" s="35"/>
      <c r="EA96" s="35"/>
      <c r="EB96" s="49">
        <v>87072.31</v>
      </c>
      <c r="EC96" s="35"/>
      <c r="ED96" s="35"/>
      <c r="EE96" s="49">
        <v>587749.45000000007</v>
      </c>
      <c r="EF96" s="35"/>
      <c r="EG96" s="35"/>
      <c r="EH96" s="35">
        <v>499322.86</v>
      </c>
      <c r="EI96" s="35"/>
      <c r="EJ96" s="35">
        <v>489559</v>
      </c>
      <c r="EK96" s="35">
        <v>1000000</v>
      </c>
      <c r="EL96" s="35"/>
      <c r="EM96" s="35"/>
      <c r="EN96" s="35"/>
      <c r="EO96" s="35"/>
      <c r="EP96" s="35"/>
      <c r="EQ96" s="35"/>
      <c r="ER96" s="49">
        <v>587749.45000000007</v>
      </c>
      <c r="ES96" s="35"/>
      <c r="ET96" s="35"/>
      <c r="EU96" s="35"/>
      <c r="EV96" s="35"/>
      <c r="EW96" s="49">
        <v>776307.04000000027</v>
      </c>
      <c r="EX96" s="35"/>
      <c r="EY96" s="35">
        <v>1301001.4099999999</v>
      </c>
      <c r="EZ96" s="35"/>
      <c r="FA96" s="35"/>
      <c r="FB96" s="35">
        <v>1000000</v>
      </c>
      <c r="FC96" s="35"/>
      <c r="FD96" s="35"/>
      <c r="FE96" s="35"/>
      <c r="FF96" s="35"/>
      <c r="FG96" s="35"/>
      <c r="FH96" s="35"/>
      <c r="FI96" s="49">
        <v>776307.04000000027</v>
      </c>
      <c r="FJ96" s="35"/>
      <c r="FK96" s="35">
        <v>58000</v>
      </c>
      <c r="FL96" s="35"/>
      <c r="FM96" s="35">
        <v>1834307.0400000003</v>
      </c>
      <c r="FN96" s="35"/>
      <c r="FO96" s="35">
        <v>3634631.3100000005</v>
      </c>
      <c r="FP96" s="35">
        <v>11027559</v>
      </c>
      <c r="FQ96" s="35">
        <v>0</v>
      </c>
      <c r="FR96" s="35">
        <v>0</v>
      </c>
      <c r="FS96" s="35">
        <v>0</v>
      </c>
      <c r="FT96" s="4"/>
      <c r="FU96" s="4"/>
      <c r="FV96" s="4"/>
      <c r="FW96" s="4"/>
      <c r="FX96" s="4"/>
    </row>
    <row r="97" spans="1:181" ht="16.5" customHeight="1" x14ac:dyDescent="0.25">
      <c r="A97" s="33"/>
      <c r="B97" s="34" t="s">
        <v>232</v>
      </c>
      <c r="C97" s="78">
        <f>1920356.45+6377.28</f>
        <v>1926733.73</v>
      </c>
      <c r="D97" s="35">
        <v>6377.28</v>
      </c>
      <c r="E97" s="35">
        <v>148256.35999999999</v>
      </c>
      <c r="F97" s="49">
        <v>13288.559999999969</v>
      </c>
      <c r="G97" s="35"/>
      <c r="H97" s="35"/>
      <c r="I97" s="35">
        <v>134967.80000000002</v>
      </c>
      <c r="J97" s="35">
        <v>1743.64</v>
      </c>
      <c r="K97" s="35">
        <v>150000</v>
      </c>
      <c r="L97" s="35"/>
      <c r="M97" s="35"/>
      <c r="N97" s="49">
        <v>1349.91</v>
      </c>
      <c r="O97" s="49">
        <v>13288.559999999969</v>
      </c>
      <c r="P97" s="35"/>
      <c r="Q97" s="35"/>
      <c r="R97" s="49">
        <v>6754.49</v>
      </c>
      <c r="S97" s="35"/>
      <c r="T97" s="35"/>
      <c r="U97" s="35"/>
      <c r="V97" s="35"/>
      <c r="W97" s="35">
        <v>155184.15999999997</v>
      </c>
      <c r="X97" s="35">
        <v>377.31</v>
      </c>
      <c r="Y97" s="35">
        <v>972.6</v>
      </c>
      <c r="Z97" s="35">
        <v>170000</v>
      </c>
      <c r="AA97" s="35"/>
      <c r="AB97" s="35"/>
      <c r="AC97" s="49">
        <v>6754.49</v>
      </c>
      <c r="AD97" s="35"/>
      <c r="AE97" s="35">
        <v>4543.92</v>
      </c>
      <c r="AF97" s="35"/>
      <c r="AG97" s="35"/>
      <c r="AH97" s="35">
        <v>172210.56999999998</v>
      </c>
      <c r="AI97" s="35">
        <v>1042.99</v>
      </c>
      <c r="AJ97" s="35"/>
      <c r="AK97" s="35">
        <v>462362.52999999991</v>
      </c>
      <c r="AL97" s="35">
        <v>4136.54</v>
      </c>
      <c r="AM97" s="35">
        <v>150000</v>
      </c>
      <c r="AN97" s="35"/>
      <c r="AO97" s="35"/>
      <c r="AP97" s="35">
        <v>4543.92</v>
      </c>
      <c r="AQ97" s="35"/>
      <c r="AR97" s="35"/>
      <c r="AS97" s="49">
        <v>55927.860000000015</v>
      </c>
      <c r="AT97" s="35"/>
      <c r="AU97" s="35"/>
      <c r="AV97" s="35">
        <v>98616.06</v>
      </c>
      <c r="AW97" s="35">
        <v>514.96</v>
      </c>
      <c r="AX97" s="35">
        <v>150000</v>
      </c>
      <c r="AY97" s="35"/>
      <c r="AZ97" s="35"/>
      <c r="BA97" s="35"/>
      <c r="BB97" s="49">
        <v>55927.860000000015</v>
      </c>
      <c r="BC97" s="35"/>
      <c r="BD97" s="35"/>
      <c r="BE97" s="35"/>
      <c r="BF97" s="49">
        <v>136766.27999999997</v>
      </c>
      <c r="BG97" s="35"/>
      <c r="BH97" s="35">
        <v>69161.580000000045</v>
      </c>
      <c r="BI97" s="35">
        <v>171.82</v>
      </c>
      <c r="BJ97" s="35">
        <v>150000</v>
      </c>
      <c r="BK97" s="35"/>
      <c r="BL97" s="35"/>
      <c r="BM97" s="35"/>
      <c r="BN97" s="35"/>
      <c r="BO97" s="35"/>
      <c r="BP97" s="35"/>
      <c r="BQ97" s="35"/>
      <c r="BR97" s="49">
        <v>136766.27999999997</v>
      </c>
      <c r="BS97" s="35"/>
      <c r="BT97" s="35"/>
      <c r="BU97" s="35"/>
      <c r="BV97" s="35"/>
      <c r="BW97" s="35">
        <v>1303.320000000007</v>
      </c>
      <c r="BX97" s="35"/>
      <c r="BY97" s="35">
        <v>288069.59999999998</v>
      </c>
      <c r="BZ97" s="35">
        <v>515.41999999999996</v>
      </c>
      <c r="CA97" s="35">
        <v>455847.24</v>
      </c>
      <c r="CB97" s="35">
        <v>1202.1999999999998</v>
      </c>
      <c r="CC97" s="35">
        <v>918209.7699999999</v>
      </c>
      <c r="CD97" s="35">
        <v>5338.74</v>
      </c>
      <c r="CE97" s="35">
        <v>160000</v>
      </c>
      <c r="CF97" s="35"/>
      <c r="CG97" s="35"/>
      <c r="CH97" s="35">
        <v>1303.320000000007</v>
      </c>
      <c r="CI97" s="35"/>
      <c r="CJ97" s="35"/>
      <c r="CK97" s="49">
        <v>14797.73</v>
      </c>
      <c r="CL97" s="35"/>
      <c r="CM97" s="35"/>
      <c r="CN97" s="35"/>
      <c r="CO97" s="35">
        <v>143898.94999999998</v>
      </c>
      <c r="CP97" s="35">
        <v>1021.97</v>
      </c>
      <c r="CQ97" s="35">
        <v>160000</v>
      </c>
      <c r="CR97" s="35"/>
      <c r="CS97" s="35"/>
      <c r="CT97" s="35"/>
      <c r="CU97" s="35"/>
      <c r="CV97" s="35"/>
      <c r="CW97" s="35"/>
      <c r="CX97" s="35"/>
      <c r="CY97" s="35"/>
      <c r="CZ97" s="49">
        <v>14797.73</v>
      </c>
      <c r="DA97" s="35"/>
      <c r="DB97" s="35"/>
      <c r="DC97" s="49">
        <v>49.13</v>
      </c>
      <c r="DD97" s="35"/>
      <c r="DE97" s="35">
        <v>174748.6</v>
      </c>
      <c r="DF97" s="35">
        <v>2.37</v>
      </c>
      <c r="DG97" s="35">
        <v>160000</v>
      </c>
      <c r="DH97" s="35"/>
      <c r="DI97" s="35"/>
      <c r="DJ97" s="35"/>
      <c r="DK97" s="35"/>
      <c r="DL97" s="35"/>
      <c r="DM97" s="35"/>
      <c r="DN97" s="49">
        <v>49.13</v>
      </c>
      <c r="DO97" s="35"/>
      <c r="DP97" s="35"/>
      <c r="DQ97" s="35"/>
      <c r="DR97" s="35"/>
      <c r="DS97" s="49">
        <v>2300.9899999999998</v>
      </c>
      <c r="DT97" s="35">
        <v>157748.14000000001</v>
      </c>
      <c r="DU97" s="35">
        <v>9.4600000000000009</v>
      </c>
      <c r="DV97" s="35">
        <v>476395.68999999994</v>
      </c>
      <c r="DW97" s="35">
        <v>1394605.46</v>
      </c>
      <c r="DX97" s="35">
        <v>150000</v>
      </c>
      <c r="DY97" s="35"/>
      <c r="DZ97" s="35"/>
      <c r="EA97" s="35"/>
      <c r="EB97" s="49">
        <v>2300.9899999999998</v>
      </c>
      <c r="EC97" s="35"/>
      <c r="ED97" s="35"/>
      <c r="EE97" s="49">
        <v>32568.999999999985</v>
      </c>
      <c r="EF97" s="35"/>
      <c r="EG97" s="35"/>
      <c r="EH97" s="35">
        <v>119731.99</v>
      </c>
      <c r="EI97" s="35">
        <v>2.37</v>
      </c>
      <c r="EJ97" s="35">
        <v>73450</v>
      </c>
      <c r="EK97" s="35">
        <v>150000</v>
      </c>
      <c r="EL97" s="35"/>
      <c r="EM97" s="35"/>
      <c r="EN97" s="35"/>
      <c r="EO97" s="35"/>
      <c r="EP97" s="35"/>
      <c r="EQ97" s="35"/>
      <c r="ER97" s="49">
        <v>32568.999999999985</v>
      </c>
      <c r="ES97" s="35"/>
      <c r="ET97" s="35"/>
      <c r="EU97" s="35"/>
      <c r="EV97" s="35"/>
      <c r="EW97" s="49">
        <v>172624.52</v>
      </c>
      <c r="EX97" s="35"/>
      <c r="EY97" s="35">
        <v>83394.48000000001</v>
      </c>
      <c r="EZ97" s="35"/>
      <c r="FA97" s="35"/>
      <c r="FB97" s="35">
        <v>150000</v>
      </c>
      <c r="FC97" s="35"/>
      <c r="FD97" s="35"/>
      <c r="FE97" s="35"/>
      <c r="FF97" s="35"/>
      <c r="FG97" s="35"/>
      <c r="FH97" s="35"/>
      <c r="FI97" s="49">
        <v>172624.52</v>
      </c>
      <c r="FJ97" s="35"/>
      <c r="FK97" s="35"/>
      <c r="FL97" s="35"/>
      <c r="FM97" s="35">
        <v>322624.52</v>
      </c>
      <c r="FN97" s="35">
        <v>2.37</v>
      </c>
      <c r="FO97" s="35">
        <v>525750.99</v>
      </c>
      <c r="FP97" s="35">
        <v>1920356.45</v>
      </c>
      <c r="FQ97" s="35">
        <v>0</v>
      </c>
      <c r="FR97" s="35">
        <v>6377.28</v>
      </c>
      <c r="FS97" s="35">
        <v>0</v>
      </c>
      <c r="FT97" s="4"/>
      <c r="FU97" s="4"/>
      <c r="FV97" s="4"/>
      <c r="FW97" s="4"/>
      <c r="FX97" s="4"/>
    </row>
    <row r="98" spans="1:181" ht="16.5" customHeight="1" x14ac:dyDescent="0.25">
      <c r="A98" s="33"/>
      <c r="B98" s="34" t="s">
        <v>233</v>
      </c>
      <c r="C98" s="78">
        <f>5610562.55+44442.49</f>
        <v>5655005.04</v>
      </c>
      <c r="D98" s="35">
        <v>44442.489999999991</v>
      </c>
      <c r="E98" s="35">
        <v>243199.31</v>
      </c>
      <c r="F98" s="49">
        <v>17829.640000000014</v>
      </c>
      <c r="G98" s="35"/>
      <c r="H98" s="35"/>
      <c r="I98" s="35">
        <v>225369.66999999998</v>
      </c>
      <c r="J98" s="35">
        <v>6800.69</v>
      </c>
      <c r="K98" s="35">
        <v>250000</v>
      </c>
      <c r="L98" s="35"/>
      <c r="M98" s="35"/>
      <c r="N98" s="49">
        <v>12636.76</v>
      </c>
      <c r="O98" s="49">
        <v>17829.640000000014</v>
      </c>
      <c r="P98" s="35"/>
      <c r="Q98" s="35"/>
      <c r="R98" s="49">
        <v>15168.380000000005</v>
      </c>
      <c r="S98" s="35"/>
      <c r="T98" s="35"/>
      <c r="U98" s="35"/>
      <c r="V98" s="35"/>
      <c r="W98" s="35">
        <v>240024.5</v>
      </c>
      <c r="X98" s="35">
        <v>3691.6</v>
      </c>
      <c r="Y98" s="35">
        <v>8945.16</v>
      </c>
      <c r="Z98" s="35">
        <v>350000</v>
      </c>
      <c r="AA98" s="35"/>
      <c r="AB98" s="35"/>
      <c r="AC98" s="49">
        <v>15168.380000000005</v>
      </c>
      <c r="AD98" s="35"/>
      <c r="AE98" s="35">
        <v>26780.150000000023</v>
      </c>
      <c r="AF98" s="35"/>
      <c r="AG98" s="35"/>
      <c r="AH98" s="35">
        <v>338388.23</v>
      </c>
      <c r="AI98" s="35">
        <v>8963.8799999999992</v>
      </c>
      <c r="AJ98" s="35"/>
      <c r="AK98" s="35">
        <v>803782.39999999991</v>
      </c>
      <c r="AL98" s="35">
        <v>28401.329999999994</v>
      </c>
      <c r="AM98" s="35">
        <v>340000</v>
      </c>
      <c r="AN98" s="35"/>
      <c r="AO98" s="35"/>
      <c r="AP98" s="35">
        <v>26780.150000000023</v>
      </c>
      <c r="AQ98" s="35"/>
      <c r="AR98" s="35"/>
      <c r="AS98" s="49">
        <v>16747.320000000007</v>
      </c>
      <c r="AT98" s="35"/>
      <c r="AU98" s="35"/>
      <c r="AV98" s="35">
        <v>350032.83</v>
      </c>
      <c r="AW98" s="35">
        <v>8294.82</v>
      </c>
      <c r="AX98" s="35">
        <v>340000</v>
      </c>
      <c r="AY98" s="35"/>
      <c r="AZ98" s="35"/>
      <c r="BA98" s="35"/>
      <c r="BB98" s="49">
        <v>16747.320000000007</v>
      </c>
      <c r="BC98" s="35"/>
      <c r="BD98" s="35"/>
      <c r="BE98" s="35"/>
      <c r="BF98" s="49">
        <v>87070.590000000026</v>
      </c>
      <c r="BG98" s="35"/>
      <c r="BH98" s="35">
        <v>269676.73</v>
      </c>
      <c r="BI98" s="35">
        <v>7746.34</v>
      </c>
      <c r="BJ98" s="35">
        <v>270000</v>
      </c>
      <c r="BK98" s="35"/>
      <c r="BL98" s="35"/>
      <c r="BM98" s="35"/>
      <c r="BN98" s="35"/>
      <c r="BO98" s="35"/>
      <c r="BP98" s="35"/>
      <c r="BQ98" s="35"/>
      <c r="BR98" s="49">
        <v>87070.590000000026</v>
      </c>
      <c r="BS98" s="35"/>
      <c r="BT98" s="35"/>
      <c r="BU98" s="35"/>
      <c r="BV98" s="35">
        <v>34.06</v>
      </c>
      <c r="BW98" s="35"/>
      <c r="BX98" s="35"/>
      <c r="BY98" s="35">
        <v>357036.53</v>
      </c>
      <c r="BZ98" s="35"/>
      <c r="CA98" s="35">
        <v>976746.09000000008</v>
      </c>
      <c r="CB98" s="35">
        <v>16041.16</v>
      </c>
      <c r="CC98" s="35">
        <v>1780528.49</v>
      </c>
      <c r="CD98" s="35">
        <v>44442.489999999991</v>
      </c>
      <c r="CE98" s="35">
        <v>420000</v>
      </c>
      <c r="CF98" s="35"/>
      <c r="CG98" s="35">
        <v>34.059999999997672</v>
      </c>
      <c r="CH98" s="35"/>
      <c r="CI98" s="35"/>
      <c r="CJ98" s="35">
        <v>150000</v>
      </c>
      <c r="CK98" s="49">
        <v>14503.810000000056</v>
      </c>
      <c r="CL98" s="35"/>
      <c r="CM98" s="35"/>
      <c r="CN98" s="35"/>
      <c r="CO98" s="35">
        <v>555530.25</v>
      </c>
      <c r="CP98" s="35"/>
      <c r="CQ98" s="35">
        <v>420000</v>
      </c>
      <c r="CR98" s="35"/>
      <c r="CS98" s="35"/>
      <c r="CT98" s="35"/>
      <c r="CU98" s="35">
        <v>150000</v>
      </c>
      <c r="CV98" s="35"/>
      <c r="CW98" s="35"/>
      <c r="CX98" s="35">
        <v>650000</v>
      </c>
      <c r="CY98" s="35"/>
      <c r="CZ98" s="49">
        <v>14503.810000000056</v>
      </c>
      <c r="DA98" s="35"/>
      <c r="DB98" s="35"/>
      <c r="DC98" s="49">
        <v>219622.3600000001</v>
      </c>
      <c r="DD98" s="35"/>
      <c r="DE98" s="35">
        <v>714881.45</v>
      </c>
      <c r="DF98" s="35"/>
      <c r="DG98" s="35">
        <v>420000</v>
      </c>
      <c r="DH98" s="35"/>
      <c r="DI98" s="35"/>
      <c r="DJ98" s="35"/>
      <c r="DK98" s="35"/>
      <c r="DL98" s="35"/>
      <c r="DM98" s="35"/>
      <c r="DN98" s="49">
        <v>219622.3600000001</v>
      </c>
      <c r="DO98" s="35"/>
      <c r="DP98" s="35"/>
      <c r="DQ98" s="35"/>
      <c r="DR98" s="35"/>
      <c r="DS98" s="49">
        <v>21552.11</v>
      </c>
      <c r="DT98" s="35">
        <v>618070.25000000012</v>
      </c>
      <c r="DU98" s="35"/>
      <c r="DV98" s="35">
        <v>1888481.9500000002</v>
      </c>
      <c r="DW98" s="35">
        <v>3669010.4400000004</v>
      </c>
      <c r="DX98" s="35">
        <v>620000</v>
      </c>
      <c r="DY98" s="35"/>
      <c r="DZ98" s="35"/>
      <c r="EA98" s="35"/>
      <c r="EB98" s="49">
        <v>21552.11</v>
      </c>
      <c r="EC98" s="35"/>
      <c r="ED98" s="35"/>
      <c r="EE98" s="49">
        <v>272938.89</v>
      </c>
      <c r="EF98" s="35"/>
      <c r="EG98" s="35"/>
      <c r="EH98" s="35">
        <v>368613.22</v>
      </c>
      <c r="EI98" s="35"/>
      <c r="EJ98" s="35">
        <v>300000</v>
      </c>
      <c r="EK98" s="35">
        <v>550000</v>
      </c>
      <c r="EL98" s="35"/>
      <c r="EM98" s="35"/>
      <c r="EN98" s="35"/>
      <c r="EO98" s="35"/>
      <c r="EP98" s="35"/>
      <c r="EQ98" s="35"/>
      <c r="ER98" s="49">
        <v>272938.89</v>
      </c>
      <c r="ES98" s="35"/>
      <c r="ET98" s="35"/>
      <c r="EU98" s="35"/>
      <c r="EV98" s="35"/>
      <c r="EW98" s="49">
        <v>502183.53000000014</v>
      </c>
      <c r="EX98" s="35"/>
      <c r="EY98" s="35">
        <v>620755.36</v>
      </c>
      <c r="EZ98" s="35"/>
      <c r="FA98" s="35"/>
      <c r="FB98" s="35">
        <v>450000</v>
      </c>
      <c r="FC98" s="35"/>
      <c r="FD98" s="35"/>
      <c r="FE98" s="35"/>
      <c r="FF98" s="35"/>
      <c r="FG98" s="35"/>
      <c r="FH98" s="35"/>
      <c r="FI98" s="49">
        <v>502183.53000000014</v>
      </c>
      <c r="FJ98" s="35"/>
      <c r="FK98" s="35"/>
      <c r="FL98" s="35"/>
      <c r="FM98" s="35">
        <v>952183.53000000014</v>
      </c>
      <c r="FN98" s="35"/>
      <c r="FO98" s="35">
        <v>1941552.11</v>
      </c>
      <c r="FP98" s="35">
        <v>5610562.5500000007</v>
      </c>
      <c r="FQ98" s="35">
        <v>0</v>
      </c>
      <c r="FR98" s="35">
        <v>44442.489999999991</v>
      </c>
      <c r="FS98" s="35">
        <v>0</v>
      </c>
      <c r="FT98" s="4"/>
      <c r="FU98" s="4"/>
      <c r="FV98" s="4"/>
      <c r="FW98" s="4"/>
      <c r="FX98" s="4"/>
    </row>
    <row r="99" spans="1:181" ht="16.5" customHeight="1" x14ac:dyDescent="0.25">
      <c r="A99" s="33"/>
      <c r="B99" s="34" t="s">
        <v>234</v>
      </c>
      <c r="C99" s="78">
        <v>1283299.9999999998</v>
      </c>
      <c r="D99" s="35">
        <v>0</v>
      </c>
      <c r="E99" s="35"/>
      <c r="F99" s="49">
        <v>0</v>
      </c>
      <c r="G99" s="35"/>
      <c r="H99" s="35"/>
      <c r="I99" s="35">
        <v>0</v>
      </c>
      <c r="J99" s="35"/>
      <c r="K99" s="35"/>
      <c r="L99" s="35"/>
      <c r="M99" s="35"/>
      <c r="N99" s="35"/>
      <c r="O99" s="49">
        <v>0</v>
      </c>
      <c r="P99" s="35"/>
      <c r="Q99" s="35"/>
      <c r="R99" s="49">
        <v>0</v>
      </c>
      <c r="S99" s="35"/>
      <c r="T99" s="35"/>
      <c r="U99" s="35"/>
      <c r="V99" s="35"/>
      <c r="W99" s="35">
        <v>0</v>
      </c>
      <c r="X99" s="35"/>
      <c r="Y99" s="35"/>
      <c r="Z99" s="35">
        <v>250000</v>
      </c>
      <c r="AA99" s="35"/>
      <c r="AB99" s="35"/>
      <c r="AC99" s="49">
        <v>0</v>
      </c>
      <c r="AD99" s="35"/>
      <c r="AE99" s="35">
        <v>235221.5</v>
      </c>
      <c r="AF99" s="35"/>
      <c r="AG99" s="35"/>
      <c r="AH99" s="35">
        <v>14778.5</v>
      </c>
      <c r="AI99" s="35"/>
      <c r="AJ99" s="35"/>
      <c r="AK99" s="35">
        <v>14778.5</v>
      </c>
      <c r="AL99" s="35">
        <v>0</v>
      </c>
      <c r="AM99" s="35">
        <v>150000</v>
      </c>
      <c r="AN99" s="35"/>
      <c r="AO99" s="35"/>
      <c r="AP99" s="35">
        <v>235221.5</v>
      </c>
      <c r="AQ99" s="35"/>
      <c r="AR99" s="35"/>
      <c r="AS99" s="49">
        <v>250809.83</v>
      </c>
      <c r="AT99" s="35"/>
      <c r="AU99" s="35"/>
      <c r="AV99" s="35">
        <v>134411.67000000001</v>
      </c>
      <c r="AW99" s="35"/>
      <c r="AX99" s="35">
        <v>150000</v>
      </c>
      <c r="AY99" s="35"/>
      <c r="AZ99" s="35"/>
      <c r="BA99" s="35"/>
      <c r="BB99" s="49">
        <v>250809.83</v>
      </c>
      <c r="BC99" s="35"/>
      <c r="BD99" s="35"/>
      <c r="BE99" s="35"/>
      <c r="BF99" s="49">
        <v>383488.36999999994</v>
      </c>
      <c r="BG99" s="35"/>
      <c r="BH99" s="35">
        <v>17321.460000000021</v>
      </c>
      <c r="BI99" s="35"/>
      <c r="BJ99" s="35">
        <v>150000</v>
      </c>
      <c r="BK99" s="35"/>
      <c r="BL99" s="35"/>
      <c r="BM99" s="35"/>
      <c r="BN99" s="35"/>
      <c r="BO99" s="35"/>
      <c r="BP99" s="35"/>
      <c r="BQ99" s="35"/>
      <c r="BR99" s="49">
        <v>383488.36999999994</v>
      </c>
      <c r="BS99" s="35"/>
      <c r="BT99" s="35">
        <v>-330000</v>
      </c>
      <c r="BU99" s="35"/>
      <c r="BV99" s="35">
        <v>26853.99</v>
      </c>
      <c r="BW99" s="35"/>
      <c r="BX99" s="35"/>
      <c r="BY99" s="35">
        <v>176634.37999999989</v>
      </c>
      <c r="BZ99" s="35"/>
      <c r="CA99" s="35">
        <v>328367.50999999989</v>
      </c>
      <c r="CB99" s="35">
        <v>0</v>
      </c>
      <c r="CC99" s="35">
        <v>343146.00999999989</v>
      </c>
      <c r="CD99" s="35">
        <v>0</v>
      </c>
      <c r="CE99" s="35">
        <v>50000</v>
      </c>
      <c r="CF99" s="35"/>
      <c r="CG99" s="35">
        <v>26853.989999999874</v>
      </c>
      <c r="CH99" s="35"/>
      <c r="CI99" s="35"/>
      <c r="CJ99" s="35"/>
      <c r="CK99" s="49">
        <v>26184.28</v>
      </c>
      <c r="CL99" s="35"/>
      <c r="CM99" s="35"/>
      <c r="CN99" s="35"/>
      <c r="CO99" s="35">
        <v>50669.709999999875</v>
      </c>
      <c r="CP99" s="35"/>
      <c r="CQ99" s="35">
        <v>50000</v>
      </c>
      <c r="CR99" s="35"/>
      <c r="CS99" s="35"/>
      <c r="CT99" s="35"/>
      <c r="CU99" s="35"/>
      <c r="CV99" s="35"/>
      <c r="CW99" s="35"/>
      <c r="CX99" s="35"/>
      <c r="CY99" s="35"/>
      <c r="CZ99" s="49">
        <v>26184.28</v>
      </c>
      <c r="DA99" s="35"/>
      <c r="DB99" s="35"/>
      <c r="DC99" s="49">
        <v>23472.97</v>
      </c>
      <c r="DD99" s="35"/>
      <c r="DE99" s="35">
        <v>52711.31</v>
      </c>
      <c r="DF99" s="35"/>
      <c r="DG99" s="35">
        <v>50000</v>
      </c>
      <c r="DH99" s="35"/>
      <c r="DI99" s="35"/>
      <c r="DJ99" s="35"/>
      <c r="DK99" s="35"/>
      <c r="DL99" s="35"/>
      <c r="DM99" s="35"/>
      <c r="DN99" s="49">
        <v>23472.97</v>
      </c>
      <c r="DO99" s="35"/>
      <c r="DP99" s="35"/>
      <c r="DQ99" s="35"/>
      <c r="DR99" s="35"/>
      <c r="DS99" s="49">
        <v>165.93</v>
      </c>
      <c r="DT99" s="35">
        <v>73307.040000000008</v>
      </c>
      <c r="DU99" s="35"/>
      <c r="DV99" s="35">
        <v>176688.05999999988</v>
      </c>
      <c r="DW99" s="35">
        <v>519834.06999999977</v>
      </c>
      <c r="DX99" s="35">
        <v>115000</v>
      </c>
      <c r="DY99" s="35"/>
      <c r="DZ99" s="35"/>
      <c r="EA99" s="35"/>
      <c r="EB99" s="49">
        <v>165.93</v>
      </c>
      <c r="EC99" s="35">
        <v>20000</v>
      </c>
      <c r="ED99" s="35"/>
      <c r="EE99" s="49"/>
      <c r="EF99" s="35">
        <v>9037.1600000000035</v>
      </c>
      <c r="EG99" s="35"/>
      <c r="EH99" s="35">
        <v>144203.09</v>
      </c>
      <c r="EI99" s="35"/>
      <c r="EJ99" s="35">
        <v>56300</v>
      </c>
      <c r="EK99" s="35">
        <v>115000</v>
      </c>
      <c r="EL99" s="35"/>
      <c r="EM99" s="35">
        <v>200000</v>
      </c>
      <c r="EN99" s="35"/>
      <c r="EO99" s="35"/>
      <c r="EP99" s="35"/>
      <c r="EQ99" s="35"/>
      <c r="ER99" s="49"/>
      <c r="ES99" s="35">
        <v>9037.1600000000035</v>
      </c>
      <c r="ET99" s="35"/>
      <c r="EU99" s="35"/>
      <c r="EV99" s="35"/>
      <c r="EW99" s="49">
        <v>49973.039999999979</v>
      </c>
      <c r="EX99" s="35"/>
      <c r="EY99" s="35">
        <v>312289.8</v>
      </c>
      <c r="EZ99" s="35"/>
      <c r="FA99" s="35"/>
      <c r="FB99" s="35">
        <v>115000</v>
      </c>
      <c r="FC99" s="35"/>
      <c r="FD99" s="35">
        <v>200000</v>
      </c>
      <c r="FE99" s="35"/>
      <c r="FF99" s="35"/>
      <c r="FG99" s="35"/>
      <c r="FH99" s="35"/>
      <c r="FI99" s="49">
        <v>49973.039999999979</v>
      </c>
      <c r="FJ99" s="35"/>
      <c r="FK99" s="35">
        <v>-58000</v>
      </c>
      <c r="FL99" s="35"/>
      <c r="FM99" s="35">
        <v>306973.03999999998</v>
      </c>
      <c r="FN99" s="35"/>
      <c r="FO99" s="35">
        <v>763465.92999999993</v>
      </c>
      <c r="FP99" s="35">
        <v>1283299.9999999998</v>
      </c>
      <c r="FQ99" s="35">
        <v>0</v>
      </c>
      <c r="FR99" s="35">
        <v>0</v>
      </c>
      <c r="FS99" s="35">
        <v>0</v>
      </c>
      <c r="FT99" s="4"/>
      <c r="FU99" s="4"/>
      <c r="FV99" s="4"/>
      <c r="FW99" s="4"/>
      <c r="FX99" s="4"/>
    </row>
    <row r="100" spans="1:181" ht="16.5" customHeight="1" x14ac:dyDescent="0.25">
      <c r="A100" s="33"/>
      <c r="B100" s="34" t="s">
        <v>235</v>
      </c>
      <c r="C100" s="78">
        <f>4468740-1489570</f>
        <v>2979170</v>
      </c>
      <c r="D100" s="35"/>
      <c r="E100" s="35"/>
      <c r="F100" s="49"/>
      <c r="G100" s="35"/>
      <c r="H100" s="35"/>
      <c r="I100" s="35"/>
      <c r="J100" s="35"/>
      <c r="K100" s="35"/>
      <c r="L100" s="35"/>
      <c r="M100" s="35"/>
      <c r="N100" s="35"/>
      <c r="O100" s="49"/>
      <c r="P100" s="35"/>
      <c r="Q100" s="35"/>
      <c r="R100" s="49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49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49"/>
      <c r="AT100" s="35"/>
      <c r="AU100" s="35"/>
      <c r="AV100" s="35"/>
      <c r="AW100" s="35"/>
      <c r="AX100" s="35"/>
      <c r="AY100" s="35"/>
      <c r="AZ100" s="35"/>
      <c r="BA100" s="35"/>
      <c r="BB100" s="49"/>
      <c r="BC100" s="35"/>
      <c r="BD100" s="35"/>
      <c r="BE100" s="35"/>
      <c r="BF100" s="49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49"/>
      <c r="BS100" s="35"/>
      <c r="BT100" s="35"/>
      <c r="BU100" s="35"/>
      <c r="BV100" s="35">
        <v>0</v>
      </c>
      <c r="BW100" s="35"/>
      <c r="BX100" s="35"/>
      <c r="BY100" s="35">
        <v>0</v>
      </c>
      <c r="BZ100" s="35"/>
      <c r="CA100" s="35"/>
      <c r="CB100" s="35"/>
      <c r="CC100" s="35">
        <v>0</v>
      </c>
      <c r="CD100" s="35">
        <v>0</v>
      </c>
      <c r="CE100" s="35"/>
      <c r="CF100" s="35">
        <v>4468740</v>
      </c>
      <c r="CG100" s="35">
        <v>0</v>
      </c>
      <c r="CH100" s="35"/>
      <c r="CI100" s="35"/>
      <c r="CJ100" s="35"/>
      <c r="CK100" s="49">
        <v>4468740</v>
      </c>
      <c r="CL100" s="35"/>
      <c r="CM100" s="35"/>
      <c r="CN100" s="35"/>
      <c r="CO100" s="35">
        <v>0</v>
      </c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49">
        <v>4468740</v>
      </c>
      <c r="DA100" s="35"/>
      <c r="DB100" s="35"/>
      <c r="DC100" s="49">
        <v>4468740</v>
      </c>
      <c r="DD100" s="35"/>
      <c r="DE100" s="35">
        <v>0</v>
      </c>
      <c r="DF100" s="35"/>
      <c r="DG100" s="35"/>
      <c r="DH100" s="35"/>
      <c r="DI100" s="35"/>
      <c r="DJ100" s="35"/>
      <c r="DK100" s="35"/>
      <c r="DL100" s="35"/>
      <c r="DM100" s="35"/>
      <c r="DN100" s="49">
        <v>4468740</v>
      </c>
      <c r="DO100" s="35"/>
      <c r="DP100" s="35"/>
      <c r="DQ100" s="35"/>
      <c r="DR100" s="35"/>
      <c r="DS100" s="49">
        <v>4468740</v>
      </c>
      <c r="DT100" s="35">
        <v>0</v>
      </c>
      <c r="DU100" s="35"/>
      <c r="DV100" s="35">
        <v>0</v>
      </c>
      <c r="DW100" s="35">
        <v>0</v>
      </c>
      <c r="DX100" s="35"/>
      <c r="DY100" s="35"/>
      <c r="DZ100" s="35"/>
      <c r="EA100" s="35"/>
      <c r="EB100" s="49">
        <v>4468740</v>
      </c>
      <c r="EC100" s="35"/>
      <c r="ED100" s="35"/>
      <c r="EE100" s="49">
        <v>4468740</v>
      </c>
      <c r="EF100" s="35"/>
      <c r="EG100" s="35"/>
      <c r="EH100" s="35">
        <v>0</v>
      </c>
      <c r="EI100" s="35"/>
      <c r="EJ100" s="35"/>
      <c r="EK100" s="35"/>
      <c r="EL100" s="35"/>
      <c r="EM100" s="35"/>
      <c r="EN100" s="35"/>
      <c r="EO100" s="35"/>
      <c r="EP100" s="35"/>
      <c r="EQ100" s="35"/>
      <c r="ER100" s="49">
        <v>4468740</v>
      </c>
      <c r="ES100" s="35"/>
      <c r="ET100" s="35"/>
      <c r="EU100" s="35">
        <v>-1489570</v>
      </c>
      <c r="EV100" s="35"/>
      <c r="EW100" s="49">
        <v>2979170</v>
      </c>
      <c r="EX100" s="35"/>
      <c r="EY100" s="35">
        <v>0</v>
      </c>
      <c r="EZ100" s="35"/>
      <c r="FA100" s="35"/>
      <c r="FB100" s="35"/>
      <c r="FC100" s="35"/>
      <c r="FD100" s="35"/>
      <c r="FE100" s="35"/>
      <c r="FF100" s="35"/>
      <c r="FG100" s="35"/>
      <c r="FH100" s="35"/>
      <c r="FI100" s="49">
        <v>2979170</v>
      </c>
      <c r="FJ100" s="35"/>
      <c r="FK100" s="35"/>
      <c r="FL100" s="35"/>
      <c r="FM100" s="35">
        <v>2979170</v>
      </c>
      <c r="FN100" s="35"/>
      <c r="FO100" s="35">
        <v>2979170</v>
      </c>
      <c r="FP100" s="35">
        <v>2979170</v>
      </c>
      <c r="FQ100" s="35">
        <v>0</v>
      </c>
      <c r="FR100" s="35">
        <v>0</v>
      </c>
      <c r="FS100" s="35">
        <v>0</v>
      </c>
      <c r="FT100" s="4"/>
      <c r="FU100" s="4"/>
      <c r="FV100" s="4"/>
      <c r="FW100" s="4"/>
      <c r="FX100" s="4"/>
    </row>
    <row r="101" spans="1:181" ht="16.5" customHeight="1" x14ac:dyDescent="0.25">
      <c r="A101" s="27">
        <v>8</v>
      </c>
      <c r="B101" s="28" t="s">
        <v>236</v>
      </c>
      <c r="C101" s="29">
        <f>C102+C111+C112+C117+C118+C119+C120</f>
        <v>205462650</v>
      </c>
      <c r="D101" s="29">
        <f t="shared" ref="D101:BN101" si="75">D102+D111+D112+D117+D118+D119+D120</f>
        <v>1086700.0040000002</v>
      </c>
      <c r="E101" s="29">
        <f t="shared" si="75"/>
        <v>10341490</v>
      </c>
      <c r="F101" s="29">
        <f t="shared" si="75"/>
        <v>920402.70999999985</v>
      </c>
      <c r="G101" s="29">
        <f t="shared" si="75"/>
        <v>861053.82</v>
      </c>
      <c r="H101" s="29">
        <f t="shared" si="75"/>
        <v>0</v>
      </c>
      <c r="I101" s="29">
        <f t="shared" si="75"/>
        <v>10282141.109999999</v>
      </c>
      <c r="J101" s="29">
        <f t="shared" si="75"/>
        <v>59366.28</v>
      </c>
      <c r="K101" s="29">
        <f t="shared" si="75"/>
        <v>13664518</v>
      </c>
      <c r="L101" s="29">
        <f t="shared" si="75"/>
        <v>-106640</v>
      </c>
      <c r="M101" s="29">
        <f t="shared" si="75"/>
        <v>0</v>
      </c>
      <c r="N101" s="29">
        <f t="shared" si="75"/>
        <v>179669.27000000002</v>
      </c>
      <c r="O101" s="29">
        <f t="shared" si="75"/>
        <v>920402.70999999985</v>
      </c>
      <c r="P101" s="29">
        <f t="shared" si="75"/>
        <v>861053.82</v>
      </c>
      <c r="Q101" s="29">
        <f t="shared" si="75"/>
        <v>0</v>
      </c>
      <c r="R101" s="29">
        <f t="shared" si="75"/>
        <v>1272024.81</v>
      </c>
      <c r="S101" s="29">
        <f t="shared" si="75"/>
        <v>620376.24999999988</v>
      </c>
      <c r="T101" s="29">
        <f t="shared" si="75"/>
        <v>0</v>
      </c>
      <c r="U101" s="29">
        <f t="shared" si="75"/>
        <v>0</v>
      </c>
      <c r="V101" s="29">
        <f t="shared" si="75"/>
        <v>0</v>
      </c>
      <c r="W101" s="29">
        <f t="shared" si="75"/>
        <v>12785909.059999999</v>
      </c>
      <c r="X101" s="29">
        <f t="shared" si="75"/>
        <v>43367.51</v>
      </c>
      <c r="Y101" s="29">
        <f t="shared" si="75"/>
        <v>136301.75999999998</v>
      </c>
      <c r="Z101" s="29">
        <f t="shared" si="75"/>
        <v>15470671.27</v>
      </c>
      <c r="AA101" s="29">
        <f t="shared" si="75"/>
        <v>500000</v>
      </c>
      <c r="AB101" s="29">
        <f t="shared" si="75"/>
        <v>0</v>
      </c>
      <c r="AC101" s="29">
        <f t="shared" si="75"/>
        <v>1272024.81</v>
      </c>
      <c r="AD101" s="29">
        <f t="shared" si="75"/>
        <v>620376.24999999988</v>
      </c>
      <c r="AE101" s="29">
        <f t="shared" si="75"/>
        <v>589192.96999999858</v>
      </c>
      <c r="AF101" s="29">
        <f t="shared" si="75"/>
        <v>194885.73</v>
      </c>
      <c r="AG101" s="29">
        <f t="shared" si="75"/>
        <v>242066.3</v>
      </c>
      <c r="AH101" s="29">
        <f t="shared" si="75"/>
        <v>16470078.890000002</v>
      </c>
      <c r="AI101" s="29">
        <f t="shared" si="75"/>
        <v>144227.35999999999</v>
      </c>
      <c r="AJ101" s="29">
        <f t="shared" si="75"/>
        <v>0</v>
      </c>
      <c r="AK101" s="29">
        <f t="shared" si="75"/>
        <v>39538129.060000002</v>
      </c>
      <c r="AL101" s="29">
        <f t="shared" si="75"/>
        <v>383262.91000000009</v>
      </c>
      <c r="AM101" s="29">
        <f t="shared" si="75"/>
        <v>14532347</v>
      </c>
      <c r="AN101" s="29">
        <f t="shared" si="75"/>
        <v>4000000</v>
      </c>
      <c r="AO101" s="29">
        <f t="shared" si="75"/>
        <v>33.700000000000003</v>
      </c>
      <c r="AP101" s="29">
        <f t="shared" si="75"/>
        <v>589192.96999999858</v>
      </c>
      <c r="AQ101" s="29">
        <f t="shared" si="75"/>
        <v>0</v>
      </c>
      <c r="AR101" s="29">
        <f t="shared" si="75"/>
        <v>0</v>
      </c>
      <c r="AS101" s="29">
        <f t="shared" si="75"/>
        <v>3500050.6000000006</v>
      </c>
      <c r="AT101" s="29">
        <f t="shared" si="75"/>
        <v>0</v>
      </c>
      <c r="AU101" s="29">
        <f t="shared" si="75"/>
        <v>0</v>
      </c>
      <c r="AV101" s="29">
        <f t="shared" si="75"/>
        <v>15621523.07</v>
      </c>
      <c r="AW101" s="29">
        <f t="shared" si="75"/>
        <v>120404.15000000001</v>
      </c>
      <c r="AX101" s="29">
        <f t="shared" si="75"/>
        <v>14475525</v>
      </c>
      <c r="AY101" s="29">
        <f t="shared" si="75"/>
        <v>100000</v>
      </c>
      <c r="AZ101" s="29">
        <f t="shared" si="75"/>
        <v>0</v>
      </c>
      <c r="BA101" s="29">
        <f t="shared" si="75"/>
        <v>0</v>
      </c>
      <c r="BB101" s="29">
        <f t="shared" si="75"/>
        <v>3500050.6000000006</v>
      </c>
      <c r="BC101" s="29">
        <f t="shared" si="75"/>
        <v>0</v>
      </c>
      <c r="BD101" s="29">
        <f t="shared" si="75"/>
        <v>4199434.2699999996</v>
      </c>
      <c r="BE101" s="29">
        <f t="shared" si="75"/>
        <v>0</v>
      </c>
      <c r="BF101" s="29">
        <f t="shared" si="75"/>
        <v>7725883.7600000007</v>
      </c>
      <c r="BG101" s="29">
        <f t="shared" si="75"/>
        <v>0</v>
      </c>
      <c r="BH101" s="29">
        <f t="shared" si="75"/>
        <v>14549126.110000001</v>
      </c>
      <c r="BI101" s="29">
        <f t="shared" si="75"/>
        <v>91676.45</v>
      </c>
      <c r="BJ101" s="29">
        <f t="shared" si="75"/>
        <v>11429278</v>
      </c>
      <c r="BK101" s="29">
        <f t="shared" si="75"/>
        <v>4000000</v>
      </c>
      <c r="BL101" s="29">
        <f t="shared" si="75"/>
        <v>100000</v>
      </c>
      <c r="BM101" s="29">
        <f t="shared" si="75"/>
        <v>0</v>
      </c>
      <c r="BN101" s="29">
        <f t="shared" si="75"/>
        <v>3000000</v>
      </c>
      <c r="BO101" s="29">
        <f t="shared" ref="BO101:DZ101" si="76">BO102+BO111+BO112+BO117+BO118+BO119+BO120</f>
        <v>0</v>
      </c>
      <c r="BP101" s="29">
        <f t="shared" si="76"/>
        <v>8112000</v>
      </c>
      <c r="BQ101" s="29">
        <f t="shared" si="76"/>
        <v>0</v>
      </c>
      <c r="BR101" s="29">
        <f t="shared" si="76"/>
        <v>7725883.7600000007</v>
      </c>
      <c r="BS101" s="29">
        <f t="shared" si="76"/>
        <v>0</v>
      </c>
      <c r="BT101" s="29">
        <f t="shared" si="76"/>
        <v>0</v>
      </c>
      <c r="BU101" s="29">
        <f t="shared" si="76"/>
        <v>0</v>
      </c>
      <c r="BV101" s="29">
        <f t="shared" si="76"/>
        <v>634771.84</v>
      </c>
      <c r="BW101" s="29">
        <f t="shared" si="76"/>
        <v>-3.9999991640797816E-3</v>
      </c>
      <c r="BX101" s="29">
        <f t="shared" si="76"/>
        <v>0</v>
      </c>
      <c r="BY101" s="29">
        <f t="shared" si="76"/>
        <v>19732389.916000001</v>
      </c>
      <c r="BZ101" s="29">
        <f t="shared" si="76"/>
        <v>134265.13</v>
      </c>
      <c r="CA101" s="29">
        <f t="shared" si="76"/>
        <v>49903039.095999993</v>
      </c>
      <c r="CB101" s="29">
        <f t="shared" si="76"/>
        <v>346345.73000000004</v>
      </c>
      <c r="CC101" s="29">
        <f t="shared" si="76"/>
        <v>89441168.156000003</v>
      </c>
      <c r="CD101" s="29">
        <f t="shared" si="76"/>
        <v>729608.64000000013</v>
      </c>
      <c r="CE101" s="29">
        <f t="shared" si="76"/>
        <v>13360100</v>
      </c>
      <c r="CF101" s="29">
        <f t="shared" si="76"/>
        <v>2517140</v>
      </c>
      <c r="CG101" s="29">
        <f t="shared" si="76"/>
        <v>634771.8400000002</v>
      </c>
      <c r="CH101" s="29">
        <f t="shared" si="76"/>
        <v>-3.9999991640797816E-3</v>
      </c>
      <c r="CI101" s="29">
        <f t="shared" si="76"/>
        <v>133000</v>
      </c>
      <c r="CJ101" s="29">
        <f t="shared" si="76"/>
        <v>100000</v>
      </c>
      <c r="CK101" s="29">
        <f t="shared" si="76"/>
        <v>3406388.3299999996</v>
      </c>
      <c r="CL101" s="29">
        <f t="shared" si="76"/>
        <v>0</v>
      </c>
      <c r="CM101" s="29">
        <f t="shared" si="76"/>
        <v>0</v>
      </c>
      <c r="CN101" s="29">
        <f t="shared" si="76"/>
        <v>0</v>
      </c>
      <c r="CO101" s="29">
        <f t="shared" si="76"/>
        <v>13338623.514</v>
      </c>
      <c r="CP101" s="29">
        <f t="shared" si="76"/>
        <v>134265.13</v>
      </c>
      <c r="CQ101" s="29">
        <f t="shared" si="76"/>
        <v>1652570</v>
      </c>
      <c r="CR101" s="29">
        <f t="shared" si="76"/>
        <v>11895530</v>
      </c>
      <c r="CS101" s="29">
        <f t="shared" si="76"/>
        <v>133000</v>
      </c>
      <c r="CT101" s="29">
        <f t="shared" si="76"/>
        <v>0</v>
      </c>
      <c r="CU101" s="29">
        <f t="shared" si="76"/>
        <v>100000</v>
      </c>
      <c r="CV101" s="29">
        <f t="shared" si="76"/>
        <v>0</v>
      </c>
      <c r="CW101" s="29">
        <f t="shared" si="76"/>
        <v>0</v>
      </c>
      <c r="CX101" s="29">
        <f t="shared" si="76"/>
        <v>0</v>
      </c>
      <c r="CY101" s="29">
        <f t="shared" si="76"/>
        <v>0</v>
      </c>
      <c r="CZ101" s="29">
        <f t="shared" si="76"/>
        <v>3406388.3299999996</v>
      </c>
      <c r="DA101" s="29">
        <f t="shared" si="76"/>
        <v>0</v>
      </c>
      <c r="DB101" s="29">
        <f t="shared" si="76"/>
        <v>0</v>
      </c>
      <c r="DC101" s="29">
        <f t="shared" si="76"/>
        <v>3568491.8800000004</v>
      </c>
      <c r="DD101" s="29">
        <f t="shared" si="76"/>
        <v>0</v>
      </c>
      <c r="DE101" s="29">
        <f t="shared" si="76"/>
        <v>13152996.450000001</v>
      </c>
      <c r="DF101" s="29">
        <f t="shared" si="76"/>
        <v>97001.604000000007</v>
      </c>
      <c r="DG101" s="29">
        <f t="shared" si="76"/>
        <v>0</v>
      </c>
      <c r="DH101" s="29">
        <f t="shared" si="76"/>
        <v>600000</v>
      </c>
      <c r="DI101" s="29">
        <f t="shared" si="76"/>
        <v>0</v>
      </c>
      <c r="DJ101" s="29">
        <f t="shared" si="76"/>
        <v>0</v>
      </c>
      <c r="DK101" s="29">
        <f t="shared" si="76"/>
        <v>0</v>
      </c>
      <c r="DL101" s="29">
        <f t="shared" si="76"/>
        <v>17216800</v>
      </c>
      <c r="DM101" s="29">
        <f t="shared" si="76"/>
        <v>0</v>
      </c>
      <c r="DN101" s="29">
        <f t="shared" si="76"/>
        <v>3568491.8800000004</v>
      </c>
      <c r="DO101" s="29">
        <f t="shared" si="76"/>
        <v>0</v>
      </c>
      <c r="DP101" s="29">
        <f t="shared" si="76"/>
        <v>0</v>
      </c>
      <c r="DQ101" s="29">
        <f t="shared" si="76"/>
        <v>350000</v>
      </c>
      <c r="DR101" s="29">
        <f t="shared" si="76"/>
        <v>0</v>
      </c>
      <c r="DS101" s="29">
        <f t="shared" si="76"/>
        <v>1059727.2299999997</v>
      </c>
      <c r="DT101" s="29">
        <f t="shared" si="76"/>
        <v>19975564.650000002</v>
      </c>
      <c r="DU101" s="29">
        <f t="shared" si="76"/>
        <v>24061.41</v>
      </c>
      <c r="DV101" s="29">
        <f t="shared" si="76"/>
        <v>46467184.614</v>
      </c>
      <c r="DW101" s="29">
        <f t="shared" si="76"/>
        <v>135908352.76999998</v>
      </c>
      <c r="DX101" s="29">
        <f t="shared" si="76"/>
        <v>20628200</v>
      </c>
      <c r="DY101" s="29">
        <f t="shared" si="76"/>
        <v>350000</v>
      </c>
      <c r="DZ101" s="29">
        <f t="shared" si="76"/>
        <v>250000</v>
      </c>
      <c r="EA101" s="29">
        <f t="shared" ref="EA101:FR101" si="77">EA102+EA111+EA112+EA117+EA118+EA119+EA120</f>
        <v>0</v>
      </c>
      <c r="EB101" s="29">
        <f t="shared" si="77"/>
        <v>1059727.2299999997</v>
      </c>
      <c r="EC101" s="29">
        <f t="shared" si="77"/>
        <v>0</v>
      </c>
      <c r="ED101" s="29">
        <f t="shared" si="77"/>
        <v>167480</v>
      </c>
      <c r="EE101" s="29">
        <f t="shared" si="77"/>
        <v>672927.46999999951</v>
      </c>
      <c r="EF101" s="29">
        <f t="shared" si="77"/>
        <v>0</v>
      </c>
      <c r="EG101" s="29">
        <f t="shared" si="77"/>
        <v>0</v>
      </c>
      <c r="EH101" s="29">
        <f t="shared" si="77"/>
        <v>21447519.760000002</v>
      </c>
      <c r="EI101" s="29">
        <f t="shared" si="77"/>
        <v>25267.7</v>
      </c>
      <c r="EJ101" s="29">
        <f t="shared" si="77"/>
        <v>0</v>
      </c>
      <c r="EK101" s="29">
        <f t="shared" si="77"/>
        <v>20650000</v>
      </c>
      <c r="EL101" s="29">
        <f t="shared" si="77"/>
        <v>809070</v>
      </c>
      <c r="EM101" s="29">
        <f t="shared" si="77"/>
        <v>11500000</v>
      </c>
      <c r="EN101" s="29">
        <f t="shared" si="77"/>
        <v>0</v>
      </c>
      <c r="EO101" s="29">
        <f t="shared" si="77"/>
        <v>167985</v>
      </c>
      <c r="EP101" s="29">
        <f t="shared" si="77"/>
        <v>0</v>
      </c>
      <c r="EQ101" s="29">
        <f t="shared" si="77"/>
        <v>5867480</v>
      </c>
      <c r="ER101" s="29">
        <f t="shared" si="77"/>
        <v>672927.46999999951</v>
      </c>
      <c r="ES101" s="29">
        <f t="shared" si="77"/>
        <v>0</v>
      </c>
      <c r="ET101" s="29">
        <f t="shared" si="77"/>
        <v>0</v>
      </c>
      <c r="EU101" s="29">
        <f t="shared" si="77"/>
        <v>2000</v>
      </c>
      <c r="EV101" s="29">
        <f t="shared" si="77"/>
        <v>-60000</v>
      </c>
      <c r="EW101" s="29">
        <f t="shared" si="77"/>
        <v>14352423.739999998</v>
      </c>
      <c r="EX101" s="29">
        <f t="shared" si="77"/>
        <v>0</v>
      </c>
      <c r="EY101" s="29">
        <f t="shared" si="77"/>
        <v>25257038.73</v>
      </c>
      <c r="EZ101" s="29">
        <f t="shared" si="77"/>
        <v>24061.41</v>
      </c>
      <c r="FA101" s="29">
        <f t="shared" si="77"/>
        <v>0</v>
      </c>
      <c r="FB101" s="29">
        <f t="shared" si="77"/>
        <v>17997330</v>
      </c>
      <c r="FC101" s="29">
        <f t="shared" si="77"/>
        <v>550000</v>
      </c>
      <c r="FD101" s="29">
        <f t="shared" si="77"/>
        <v>-11500000</v>
      </c>
      <c r="FE101" s="29">
        <f t="shared" si="77"/>
        <v>167985</v>
      </c>
      <c r="FF101" s="29">
        <f t="shared" si="77"/>
        <v>0</v>
      </c>
      <c r="FG101" s="29">
        <f t="shared" si="77"/>
        <v>-2000</v>
      </c>
      <c r="FH101" s="29">
        <f t="shared" si="77"/>
        <v>197300</v>
      </c>
      <c r="FI101" s="29">
        <f t="shared" si="77"/>
        <v>14352423.739999998</v>
      </c>
      <c r="FJ101" s="29">
        <f t="shared" si="77"/>
        <v>0</v>
      </c>
      <c r="FK101" s="29">
        <f t="shared" si="77"/>
        <v>0</v>
      </c>
      <c r="FL101" s="29">
        <f t="shared" si="77"/>
        <v>0</v>
      </c>
      <c r="FM101" s="29">
        <f t="shared" si="77"/>
        <v>21763038.739999995</v>
      </c>
      <c r="FN101" s="29">
        <f t="shared" si="77"/>
        <v>52361.49</v>
      </c>
      <c r="FO101" s="29">
        <f t="shared" si="77"/>
        <v>68467597.229999989</v>
      </c>
      <c r="FP101" s="29">
        <f t="shared" si="77"/>
        <v>204375950.00000003</v>
      </c>
      <c r="FQ101" s="29">
        <f t="shared" si="77"/>
        <v>-4.0000081062316895E-3</v>
      </c>
      <c r="FR101" s="29">
        <f t="shared" si="77"/>
        <v>1086627.3840000001</v>
      </c>
      <c r="FS101" s="29">
        <v>72.619999999995343</v>
      </c>
      <c r="FT101" s="79"/>
      <c r="FU101" s="80"/>
      <c r="FV101" s="4"/>
      <c r="FW101" s="4"/>
      <c r="FX101" s="4"/>
    </row>
    <row r="102" spans="1:181" s="83" customFormat="1" ht="16.5" customHeight="1" x14ac:dyDescent="0.25">
      <c r="A102" s="57" t="s">
        <v>123</v>
      </c>
      <c r="B102" s="58" t="s">
        <v>237</v>
      </c>
      <c r="C102" s="59">
        <f t="shared" ref="C102:BM102" si="78">C103+C104</f>
        <v>162061020</v>
      </c>
      <c r="D102" s="59">
        <f t="shared" si="78"/>
        <v>1086700.0040000002</v>
      </c>
      <c r="E102" s="59">
        <f t="shared" si="78"/>
        <v>7822420</v>
      </c>
      <c r="F102" s="59">
        <f t="shared" si="78"/>
        <v>303228.52999999985</v>
      </c>
      <c r="G102" s="59">
        <f t="shared" si="78"/>
        <v>861053.82</v>
      </c>
      <c r="H102" s="59">
        <f t="shared" si="78"/>
        <v>0</v>
      </c>
      <c r="I102" s="59">
        <f t="shared" si="78"/>
        <v>8380245.29</v>
      </c>
      <c r="J102" s="59">
        <f t="shared" si="78"/>
        <v>59366.28</v>
      </c>
      <c r="K102" s="59">
        <f t="shared" si="78"/>
        <v>9320350</v>
      </c>
      <c r="L102" s="59">
        <f t="shared" si="78"/>
        <v>0</v>
      </c>
      <c r="M102" s="59">
        <f t="shared" si="78"/>
        <v>0</v>
      </c>
      <c r="N102" s="59">
        <f t="shared" si="78"/>
        <v>179669.27000000002</v>
      </c>
      <c r="O102" s="59">
        <f t="shared" si="78"/>
        <v>303228.52999999985</v>
      </c>
      <c r="P102" s="59">
        <f t="shared" si="78"/>
        <v>861053.82</v>
      </c>
      <c r="Q102" s="59">
        <f t="shared" si="78"/>
        <v>0</v>
      </c>
      <c r="R102" s="59">
        <f t="shared" si="78"/>
        <v>286233.24</v>
      </c>
      <c r="S102" s="59">
        <f t="shared" si="78"/>
        <v>620376.24999999988</v>
      </c>
      <c r="T102" s="59">
        <f t="shared" si="78"/>
        <v>0</v>
      </c>
      <c r="U102" s="59">
        <f t="shared" si="78"/>
        <v>0</v>
      </c>
      <c r="V102" s="59">
        <f t="shared" si="78"/>
        <v>0</v>
      </c>
      <c r="W102" s="59">
        <f t="shared" si="78"/>
        <v>8916998.4499999993</v>
      </c>
      <c r="X102" s="59">
        <f t="shared" si="78"/>
        <v>43367.51</v>
      </c>
      <c r="Y102" s="59">
        <f t="shared" si="78"/>
        <v>136301.75999999998</v>
      </c>
      <c r="Z102" s="59">
        <f t="shared" si="78"/>
        <v>11479669.27</v>
      </c>
      <c r="AA102" s="59">
        <f t="shared" si="78"/>
        <v>500000</v>
      </c>
      <c r="AB102" s="59">
        <f t="shared" si="78"/>
        <v>0</v>
      </c>
      <c r="AC102" s="59">
        <f t="shared" si="78"/>
        <v>286233.24</v>
      </c>
      <c r="AD102" s="59">
        <f t="shared" si="78"/>
        <v>620376.24999999988</v>
      </c>
      <c r="AE102" s="59">
        <f t="shared" si="78"/>
        <v>194885.72999999861</v>
      </c>
      <c r="AF102" s="59">
        <f t="shared" si="78"/>
        <v>194885.73</v>
      </c>
      <c r="AG102" s="59">
        <f t="shared" si="78"/>
        <v>242066.3</v>
      </c>
      <c r="AH102" s="59">
        <f t="shared" si="78"/>
        <v>11887592.560000002</v>
      </c>
      <c r="AI102" s="59">
        <f t="shared" si="78"/>
        <v>144227.35999999999</v>
      </c>
      <c r="AJ102" s="59">
        <f t="shared" si="78"/>
        <v>0</v>
      </c>
      <c r="AK102" s="59">
        <f t="shared" si="78"/>
        <v>29184836.300000001</v>
      </c>
      <c r="AL102" s="59">
        <f t="shared" si="78"/>
        <v>383262.91000000009</v>
      </c>
      <c r="AM102" s="59">
        <f t="shared" si="78"/>
        <v>10275000</v>
      </c>
      <c r="AN102" s="59">
        <f t="shared" si="78"/>
        <v>4000000</v>
      </c>
      <c r="AO102" s="59">
        <f t="shared" si="78"/>
        <v>33.700000000000003</v>
      </c>
      <c r="AP102" s="59">
        <f t="shared" si="78"/>
        <v>194885.72999999861</v>
      </c>
      <c r="AQ102" s="59">
        <f t="shared" si="78"/>
        <v>0</v>
      </c>
      <c r="AR102" s="59">
        <f t="shared" si="78"/>
        <v>0</v>
      </c>
      <c r="AS102" s="59">
        <f t="shared" si="78"/>
        <v>702708.60000000009</v>
      </c>
      <c r="AT102" s="59">
        <f t="shared" si="78"/>
        <v>0</v>
      </c>
      <c r="AU102" s="59">
        <f t="shared" si="78"/>
        <v>0</v>
      </c>
      <c r="AV102" s="59">
        <f t="shared" si="78"/>
        <v>13767210.83</v>
      </c>
      <c r="AW102" s="59">
        <f t="shared" si="78"/>
        <v>120404.15000000001</v>
      </c>
      <c r="AX102" s="59">
        <f t="shared" si="78"/>
        <v>10275000</v>
      </c>
      <c r="AY102" s="59">
        <f t="shared" si="78"/>
        <v>100000</v>
      </c>
      <c r="AZ102" s="59">
        <f t="shared" si="78"/>
        <v>0</v>
      </c>
      <c r="BA102" s="59">
        <f t="shared" si="78"/>
        <v>0</v>
      </c>
      <c r="BB102" s="59">
        <f t="shared" si="78"/>
        <v>702708.60000000009</v>
      </c>
      <c r="BC102" s="59">
        <f t="shared" si="78"/>
        <v>0</v>
      </c>
      <c r="BD102" s="59">
        <f t="shared" si="78"/>
        <v>4199434.2699999996</v>
      </c>
      <c r="BE102" s="59">
        <f t="shared" si="78"/>
        <v>0</v>
      </c>
      <c r="BF102" s="59">
        <f t="shared" si="78"/>
        <v>4932330.2800000012</v>
      </c>
      <c r="BG102" s="59">
        <f t="shared" si="78"/>
        <v>0</v>
      </c>
      <c r="BH102" s="59">
        <f t="shared" si="78"/>
        <v>10344812.59</v>
      </c>
      <c r="BI102" s="59">
        <f t="shared" si="78"/>
        <v>91676.45</v>
      </c>
      <c r="BJ102" s="59">
        <f t="shared" si="78"/>
        <v>10288560</v>
      </c>
      <c r="BK102" s="59">
        <f t="shared" si="78"/>
        <v>4000000</v>
      </c>
      <c r="BL102" s="59">
        <f t="shared" si="78"/>
        <v>100000</v>
      </c>
      <c r="BM102" s="59">
        <f t="shared" si="78"/>
        <v>0</v>
      </c>
      <c r="BN102" s="59">
        <f t="shared" ref="BN102:DY102" si="79">BN103+BN104</f>
        <v>3000000</v>
      </c>
      <c r="BO102" s="59">
        <f t="shared" si="79"/>
        <v>0</v>
      </c>
      <c r="BP102" s="59">
        <f t="shared" si="79"/>
        <v>6500000</v>
      </c>
      <c r="BQ102" s="59">
        <f t="shared" si="79"/>
        <v>0</v>
      </c>
      <c r="BR102" s="59">
        <f t="shared" si="79"/>
        <v>4932330.2800000012</v>
      </c>
      <c r="BS102" s="59">
        <f t="shared" si="79"/>
        <v>0</v>
      </c>
      <c r="BT102" s="59">
        <f t="shared" si="79"/>
        <v>0</v>
      </c>
      <c r="BU102" s="59">
        <f t="shared" si="79"/>
        <v>0</v>
      </c>
      <c r="BV102" s="59">
        <f t="shared" si="79"/>
        <v>438601.73</v>
      </c>
      <c r="BW102" s="59">
        <f t="shared" si="79"/>
        <v>-3.9999991640797816E-3</v>
      </c>
      <c r="BX102" s="59">
        <f t="shared" si="79"/>
        <v>0</v>
      </c>
      <c r="BY102" s="59">
        <f t="shared" si="79"/>
        <v>14382288.546000002</v>
      </c>
      <c r="BZ102" s="59">
        <f t="shared" si="79"/>
        <v>134265.13</v>
      </c>
      <c r="CA102" s="59">
        <f t="shared" si="79"/>
        <v>38494311.965999998</v>
      </c>
      <c r="CB102" s="59">
        <f t="shared" si="79"/>
        <v>346345.73000000004</v>
      </c>
      <c r="CC102" s="59">
        <f t="shared" si="79"/>
        <v>67679148.266000003</v>
      </c>
      <c r="CD102" s="59">
        <f t="shared" si="79"/>
        <v>729608.64000000013</v>
      </c>
      <c r="CE102" s="59">
        <f t="shared" si="79"/>
        <v>11352960</v>
      </c>
      <c r="CF102" s="59">
        <f t="shared" si="79"/>
        <v>1110000</v>
      </c>
      <c r="CG102" s="59">
        <f t="shared" si="79"/>
        <v>438601.7300000001</v>
      </c>
      <c r="CH102" s="59">
        <f t="shared" si="79"/>
        <v>-3.9999991640797816E-3</v>
      </c>
      <c r="CI102" s="59">
        <f t="shared" si="79"/>
        <v>133000</v>
      </c>
      <c r="CJ102" s="59">
        <f t="shared" si="79"/>
        <v>100000</v>
      </c>
      <c r="CK102" s="59">
        <f t="shared" si="79"/>
        <v>1123073.2399999998</v>
      </c>
      <c r="CL102" s="59">
        <f t="shared" si="79"/>
        <v>0</v>
      </c>
      <c r="CM102" s="59">
        <f t="shared" si="79"/>
        <v>0</v>
      </c>
      <c r="CN102" s="59">
        <f t="shared" si="79"/>
        <v>0</v>
      </c>
      <c r="CO102" s="59">
        <f t="shared" si="79"/>
        <v>12011488.494000001</v>
      </c>
      <c r="CP102" s="59">
        <f t="shared" si="79"/>
        <v>134265.13</v>
      </c>
      <c r="CQ102" s="59">
        <f t="shared" si="79"/>
        <v>0</v>
      </c>
      <c r="CR102" s="59">
        <f t="shared" si="79"/>
        <v>10242960</v>
      </c>
      <c r="CS102" s="59">
        <f t="shared" si="79"/>
        <v>133000</v>
      </c>
      <c r="CT102" s="59">
        <f t="shared" si="79"/>
        <v>0</v>
      </c>
      <c r="CU102" s="59">
        <f t="shared" si="79"/>
        <v>100000</v>
      </c>
      <c r="CV102" s="59">
        <f t="shared" si="79"/>
        <v>0</v>
      </c>
      <c r="CW102" s="59">
        <f t="shared" si="79"/>
        <v>0</v>
      </c>
      <c r="CX102" s="59">
        <f t="shared" si="79"/>
        <v>0</v>
      </c>
      <c r="CY102" s="59">
        <f t="shared" si="79"/>
        <v>0</v>
      </c>
      <c r="CZ102" s="59">
        <f t="shared" si="79"/>
        <v>1123073.2399999998</v>
      </c>
      <c r="DA102" s="59">
        <f t="shared" si="79"/>
        <v>0</v>
      </c>
      <c r="DB102" s="59">
        <f t="shared" si="79"/>
        <v>0</v>
      </c>
      <c r="DC102" s="59">
        <f t="shared" si="79"/>
        <v>217844.40999999992</v>
      </c>
      <c r="DD102" s="59">
        <f t="shared" si="79"/>
        <v>0</v>
      </c>
      <c r="DE102" s="59">
        <f t="shared" si="79"/>
        <v>10915188.83</v>
      </c>
      <c r="DF102" s="59">
        <f t="shared" si="79"/>
        <v>97001.604000000007</v>
      </c>
      <c r="DG102" s="59">
        <f t="shared" si="79"/>
        <v>0</v>
      </c>
      <c r="DH102" s="59">
        <f t="shared" si="79"/>
        <v>0</v>
      </c>
      <c r="DI102" s="59">
        <f t="shared" si="79"/>
        <v>0</v>
      </c>
      <c r="DJ102" s="59">
        <f t="shared" si="79"/>
        <v>0</v>
      </c>
      <c r="DK102" s="59">
        <f t="shared" si="79"/>
        <v>0</v>
      </c>
      <c r="DL102" s="59">
        <f t="shared" si="79"/>
        <v>14926800</v>
      </c>
      <c r="DM102" s="59">
        <f t="shared" si="79"/>
        <v>0</v>
      </c>
      <c r="DN102" s="59">
        <f t="shared" si="79"/>
        <v>217844.40999999992</v>
      </c>
      <c r="DO102" s="59">
        <f t="shared" si="79"/>
        <v>0</v>
      </c>
      <c r="DP102" s="59">
        <f t="shared" si="79"/>
        <v>0</v>
      </c>
      <c r="DQ102" s="59">
        <f t="shared" si="79"/>
        <v>350000</v>
      </c>
      <c r="DR102" s="59">
        <f t="shared" si="79"/>
        <v>0</v>
      </c>
      <c r="DS102" s="59">
        <f t="shared" si="79"/>
        <v>501888.53999999969</v>
      </c>
      <c r="DT102" s="59">
        <f t="shared" si="79"/>
        <v>14292755.869999999</v>
      </c>
      <c r="DU102" s="59">
        <f t="shared" si="79"/>
        <v>24061.41</v>
      </c>
      <c r="DV102" s="59">
        <f t="shared" si="79"/>
        <v>37219433.193999998</v>
      </c>
      <c r="DW102" s="59">
        <f t="shared" si="79"/>
        <v>104898581.46000001</v>
      </c>
      <c r="DX102" s="59">
        <f t="shared" si="79"/>
        <v>15850000</v>
      </c>
      <c r="DY102" s="59">
        <f t="shared" si="79"/>
        <v>350000</v>
      </c>
      <c r="DZ102" s="59">
        <f t="shared" ref="DZ102:FR102" si="80">DZ103+DZ104</f>
        <v>250000</v>
      </c>
      <c r="EA102" s="59">
        <f t="shared" si="80"/>
        <v>0</v>
      </c>
      <c r="EB102" s="59">
        <f t="shared" si="80"/>
        <v>501888.53999999969</v>
      </c>
      <c r="EC102" s="59">
        <f t="shared" si="80"/>
        <v>0</v>
      </c>
      <c r="ED102" s="59">
        <f t="shared" si="80"/>
        <v>0</v>
      </c>
      <c r="EE102" s="59">
        <f t="shared" si="80"/>
        <v>632373.50999999966</v>
      </c>
      <c r="EF102" s="59">
        <f t="shared" si="80"/>
        <v>0</v>
      </c>
      <c r="EG102" s="59">
        <f t="shared" si="80"/>
        <v>0</v>
      </c>
      <c r="EH102" s="59">
        <f t="shared" si="80"/>
        <v>16319515.030000001</v>
      </c>
      <c r="EI102" s="59">
        <f t="shared" si="80"/>
        <v>25267.7</v>
      </c>
      <c r="EJ102" s="59">
        <f t="shared" si="80"/>
        <v>0</v>
      </c>
      <c r="EK102" s="59">
        <f t="shared" si="80"/>
        <v>16250000</v>
      </c>
      <c r="EL102" s="59">
        <f t="shared" si="80"/>
        <v>809070</v>
      </c>
      <c r="EM102" s="59">
        <f t="shared" si="80"/>
        <v>11500000</v>
      </c>
      <c r="EN102" s="59">
        <f t="shared" si="80"/>
        <v>0</v>
      </c>
      <c r="EO102" s="59">
        <f t="shared" si="80"/>
        <v>0</v>
      </c>
      <c r="EP102" s="59">
        <f t="shared" si="80"/>
        <v>0</v>
      </c>
      <c r="EQ102" s="59">
        <f t="shared" si="80"/>
        <v>5867480</v>
      </c>
      <c r="ER102" s="59">
        <f t="shared" si="80"/>
        <v>632373.50999999966</v>
      </c>
      <c r="ES102" s="59">
        <f t="shared" si="80"/>
        <v>0</v>
      </c>
      <c r="ET102" s="59">
        <f t="shared" si="80"/>
        <v>0</v>
      </c>
      <c r="EU102" s="59">
        <f t="shared" si="80"/>
        <v>2000</v>
      </c>
      <c r="EV102" s="59">
        <f t="shared" si="80"/>
        <v>0</v>
      </c>
      <c r="EW102" s="59">
        <f t="shared" si="80"/>
        <v>12612123.929999996</v>
      </c>
      <c r="EX102" s="59">
        <f t="shared" si="80"/>
        <v>0</v>
      </c>
      <c r="EY102" s="59">
        <f t="shared" si="80"/>
        <v>22448799.580000002</v>
      </c>
      <c r="EZ102" s="59">
        <f t="shared" si="80"/>
        <v>24061.41</v>
      </c>
      <c r="FA102" s="59">
        <f t="shared" si="80"/>
        <v>0</v>
      </c>
      <c r="FB102" s="59">
        <f t="shared" si="80"/>
        <v>15200000</v>
      </c>
      <c r="FC102" s="59">
        <f t="shared" si="80"/>
        <v>550000</v>
      </c>
      <c r="FD102" s="59">
        <f t="shared" si="80"/>
        <v>-11500000</v>
      </c>
      <c r="FE102" s="59">
        <f t="shared" si="80"/>
        <v>0</v>
      </c>
      <c r="FF102" s="59">
        <f t="shared" si="80"/>
        <v>0</v>
      </c>
      <c r="FG102" s="59">
        <f t="shared" si="80"/>
        <v>-2000</v>
      </c>
      <c r="FH102" s="59">
        <f t="shared" si="80"/>
        <v>447300</v>
      </c>
      <c r="FI102" s="59">
        <f t="shared" si="80"/>
        <v>12612123.929999996</v>
      </c>
      <c r="FJ102" s="59">
        <f t="shared" si="80"/>
        <v>0</v>
      </c>
      <c r="FK102" s="59">
        <f t="shared" si="80"/>
        <v>0</v>
      </c>
      <c r="FL102" s="59">
        <f t="shared" si="80"/>
        <v>0</v>
      </c>
      <c r="FM102" s="59">
        <f t="shared" si="80"/>
        <v>17307423.929999996</v>
      </c>
      <c r="FN102" s="59">
        <f t="shared" si="80"/>
        <v>52361.49</v>
      </c>
      <c r="FO102" s="59">
        <f t="shared" si="80"/>
        <v>56075738.539999999</v>
      </c>
      <c r="FP102" s="59">
        <f t="shared" si="80"/>
        <v>160974320.00000003</v>
      </c>
      <c r="FQ102" s="59">
        <f t="shared" si="80"/>
        <v>-4.0000081062316895E-3</v>
      </c>
      <c r="FR102" s="59">
        <f t="shared" si="80"/>
        <v>1086627.3840000001</v>
      </c>
      <c r="FS102" s="59">
        <v>72.619999999995343</v>
      </c>
      <c r="FT102" s="81"/>
      <c r="FU102" s="81"/>
      <c r="FV102" s="82"/>
      <c r="FW102" s="82"/>
      <c r="FX102" s="82"/>
    </row>
    <row r="103" spans="1:181" s="41" customFormat="1" ht="16.5" customHeight="1" x14ac:dyDescent="0.25">
      <c r="A103" s="38"/>
      <c r="B103" s="39" t="s">
        <v>238</v>
      </c>
      <c r="C103" s="49">
        <f>15163842.49+130813.36+24070-28517.5</f>
        <v>15290208.35</v>
      </c>
      <c r="D103" s="40">
        <v>181365.86</v>
      </c>
      <c r="E103" s="40">
        <v>600858.92000000004</v>
      </c>
      <c r="F103" s="40"/>
      <c r="G103" s="40">
        <v>861053.82</v>
      </c>
      <c r="H103" s="40"/>
      <c r="I103" s="40">
        <v>1461912.74</v>
      </c>
      <c r="J103" s="40">
        <v>1281.08</v>
      </c>
      <c r="K103" s="40">
        <v>1600000</v>
      </c>
      <c r="L103" s="40"/>
      <c r="M103" s="40"/>
      <c r="N103" s="40">
        <v>2562.16</v>
      </c>
      <c r="O103" s="40"/>
      <c r="P103" s="40">
        <v>861053.82</v>
      </c>
      <c r="Q103" s="40"/>
      <c r="R103" s="40"/>
      <c r="S103" s="40">
        <v>620376.24999999988</v>
      </c>
      <c r="T103" s="40"/>
      <c r="U103" s="40"/>
      <c r="V103" s="40"/>
      <c r="W103" s="40">
        <v>1356760.27</v>
      </c>
      <c r="X103" s="40">
        <v>1281.08</v>
      </c>
      <c r="Y103" s="40">
        <v>1281.08</v>
      </c>
      <c r="Z103" s="40">
        <v>1600000</v>
      </c>
      <c r="AA103" s="40"/>
      <c r="AB103" s="40"/>
      <c r="AC103" s="40"/>
      <c r="AD103" s="40">
        <v>620376.24999999988</v>
      </c>
      <c r="AE103" s="40"/>
      <c r="AF103" s="40">
        <v>194885.73</v>
      </c>
      <c r="AG103" s="40">
        <v>242066.3</v>
      </c>
      <c r="AH103" s="40">
        <v>1416575.7800000003</v>
      </c>
      <c r="AI103" s="40">
        <v>1281.08</v>
      </c>
      <c r="AJ103" s="40"/>
      <c r="AK103" s="40">
        <v>4235248.79</v>
      </c>
      <c r="AL103" s="40">
        <v>5124.32</v>
      </c>
      <c r="AM103" s="40">
        <v>1575000</v>
      </c>
      <c r="AN103" s="40"/>
      <c r="AO103" s="40">
        <v>33.700000000000003</v>
      </c>
      <c r="AP103" s="40"/>
      <c r="AQ103" s="40"/>
      <c r="AR103" s="40"/>
      <c r="AS103" s="40">
        <v>129866.04000000004</v>
      </c>
      <c r="AT103" s="40"/>
      <c r="AU103" s="40"/>
      <c r="AV103" s="40">
        <v>1445167.66</v>
      </c>
      <c r="AW103" s="40">
        <v>2562.16</v>
      </c>
      <c r="AX103" s="40">
        <v>1575000</v>
      </c>
      <c r="AY103" s="40"/>
      <c r="AZ103" s="40"/>
      <c r="BA103" s="40"/>
      <c r="BB103" s="40">
        <v>129866.04000000004</v>
      </c>
      <c r="BC103" s="40"/>
      <c r="BD103" s="40"/>
      <c r="BE103" s="40"/>
      <c r="BF103" s="40">
        <v>520416.48</v>
      </c>
      <c r="BG103" s="40"/>
      <c r="BH103" s="40">
        <v>1184449.56</v>
      </c>
      <c r="BI103" s="40"/>
      <c r="BJ103" s="40">
        <v>1588560</v>
      </c>
      <c r="BK103" s="40"/>
      <c r="BL103" s="40"/>
      <c r="BM103" s="40"/>
      <c r="BN103" s="40"/>
      <c r="BO103" s="40"/>
      <c r="BP103" s="40"/>
      <c r="BQ103" s="40"/>
      <c r="BR103" s="40">
        <v>520416.48</v>
      </c>
      <c r="BS103" s="40"/>
      <c r="BT103" s="40"/>
      <c r="BU103" s="40">
        <v>-500000</v>
      </c>
      <c r="BV103" s="40">
        <v>427028.7</v>
      </c>
      <c r="BW103" s="40">
        <v>-26829.1</v>
      </c>
      <c r="BX103" s="40"/>
      <c r="BY103" s="40">
        <v>1155118.68</v>
      </c>
      <c r="BZ103" s="40">
        <v>24840.420000000002</v>
      </c>
      <c r="CA103" s="40">
        <v>3784735.8999999994</v>
      </c>
      <c r="CB103" s="40">
        <v>27402.58</v>
      </c>
      <c r="CC103" s="40">
        <v>8019984.6899999995</v>
      </c>
      <c r="CD103" s="40">
        <v>32526.9</v>
      </c>
      <c r="CE103" s="40">
        <v>1300000</v>
      </c>
      <c r="CF103" s="40"/>
      <c r="CG103" s="40">
        <v>427028.7</v>
      </c>
      <c r="CH103" s="40">
        <v>-26829.1</v>
      </c>
      <c r="CI103" s="40"/>
      <c r="CJ103" s="40"/>
      <c r="CK103" s="40">
        <v>427580.61999999988</v>
      </c>
      <c r="CL103" s="40"/>
      <c r="CM103" s="40"/>
      <c r="CN103" s="40"/>
      <c r="CO103" s="40">
        <v>1326277.1800000002</v>
      </c>
      <c r="CP103" s="40">
        <v>24840.420000000002</v>
      </c>
      <c r="CQ103" s="40">
        <v>0</v>
      </c>
      <c r="CR103" s="40">
        <v>1300000</v>
      </c>
      <c r="CS103" s="40"/>
      <c r="CT103" s="40"/>
      <c r="CU103" s="40"/>
      <c r="CV103" s="40"/>
      <c r="CW103" s="40"/>
      <c r="CX103" s="40"/>
      <c r="CY103" s="40"/>
      <c r="CZ103" s="40">
        <v>427580.61999999988</v>
      </c>
      <c r="DA103" s="40"/>
      <c r="DB103" s="40">
        <v>-550000</v>
      </c>
      <c r="DC103" s="40">
        <v>139986.00999999989</v>
      </c>
      <c r="DD103" s="40"/>
      <c r="DE103" s="40">
        <v>1037594.61</v>
      </c>
      <c r="DF103" s="40">
        <v>24061.41</v>
      </c>
      <c r="DG103" s="40">
        <v>0</v>
      </c>
      <c r="DH103" s="40"/>
      <c r="DI103" s="40"/>
      <c r="DJ103" s="40"/>
      <c r="DK103" s="40"/>
      <c r="DL103" s="40">
        <v>1850000</v>
      </c>
      <c r="DM103" s="40">
        <v>-80000</v>
      </c>
      <c r="DN103" s="40">
        <v>139986.00999999989</v>
      </c>
      <c r="DO103" s="40"/>
      <c r="DP103" s="40"/>
      <c r="DQ103" s="40">
        <v>350000</v>
      </c>
      <c r="DR103" s="40"/>
      <c r="DS103" s="40">
        <v>477936.15999999968</v>
      </c>
      <c r="DT103" s="35">
        <v>1082049.8500000001</v>
      </c>
      <c r="DU103" s="40">
        <v>24061.41</v>
      </c>
      <c r="DV103" s="40">
        <v>3445921.64</v>
      </c>
      <c r="DW103" s="35">
        <v>11465906.33</v>
      </c>
      <c r="DX103" s="40">
        <v>1200000</v>
      </c>
      <c r="DY103" s="40"/>
      <c r="DZ103" s="40"/>
      <c r="EA103" s="40"/>
      <c r="EB103" s="40">
        <v>477936.15999999968</v>
      </c>
      <c r="EC103" s="40"/>
      <c r="ED103" s="40"/>
      <c r="EE103" s="40">
        <v>481064.09999999963</v>
      </c>
      <c r="EF103" s="40"/>
      <c r="EG103" s="40"/>
      <c r="EH103" s="35">
        <v>1196872.06</v>
      </c>
      <c r="EI103" s="40">
        <v>25267.7</v>
      </c>
      <c r="EJ103" s="40"/>
      <c r="EK103" s="40">
        <v>1200000</v>
      </c>
      <c r="EL103" s="40"/>
      <c r="EM103" s="40"/>
      <c r="EN103" s="40"/>
      <c r="EO103" s="40"/>
      <c r="EP103" s="40"/>
      <c r="EQ103" s="40">
        <v>-380000</v>
      </c>
      <c r="ER103" s="40">
        <v>481064.09999999963</v>
      </c>
      <c r="ES103" s="40"/>
      <c r="ET103" s="40"/>
      <c r="EU103" s="40"/>
      <c r="EV103" s="40"/>
      <c r="EW103" s="40">
        <v>184931.4999999993</v>
      </c>
      <c r="EX103" s="40"/>
      <c r="EY103" s="35">
        <v>1116132.6000000003</v>
      </c>
      <c r="EZ103" s="40">
        <v>24061.41</v>
      </c>
      <c r="FA103" s="40"/>
      <c r="FB103" s="40">
        <v>1200000</v>
      </c>
      <c r="FC103" s="40"/>
      <c r="FD103" s="40"/>
      <c r="FE103" s="40"/>
      <c r="FF103" s="40"/>
      <c r="FG103" s="40"/>
      <c r="FH103" s="40">
        <v>-55000</v>
      </c>
      <c r="FI103" s="40">
        <v>184931.4999999993</v>
      </c>
      <c r="FJ103" s="40"/>
      <c r="FK103" s="40"/>
      <c r="FL103" s="40"/>
      <c r="FM103" s="35">
        <v>1329931.4999999993</v>
      </c>
      <c r="FN103" s="40">
        <v>26473.989999999998</v>
      </c>
      <c r="FO103" s="35">
        <v>3642936.1599999992</v>
      </c>
      <c r="FP103" s="40">
        <v>15108842.489999998</v>
      </c>
      <c r="FQ103" s="40">
        <v>0</v>
      </c>
      <c r="FR103" s="35">
        <v>181293.24</v>
      </c>
      <c r="FS103" s="40">
        <v>72.619999999995343</v>
      </c>
      <c r="FV103" s="42"/>
      <c r="FW103" s="42"/>
      <c r="FX103" s="42"/>
      <c r="FY103" s="42"/>
    </row>
    <row r="104" spans="1:181" ht="16.5" customHeight="1" x14ac:dyDescent="0.25">
      <c r="A104" s="50"/>
      <c r="B104" s="31" t="s">
        <v>239</v>
      </c>
      <c r="C104" s="32">
        <f t="shared" ref="C104:BM104" si="81">C105+C106+C107+C108</f>
        <v>146770811.65000001</v>
      </c>
      <c r="D104" s="32">
        <f t="shared" si="81"/>
        <v>905334.14400000009</v>
      </c>
      <c r="E104" s="32">
        <f t="shared" si="81"/>
        <v>7221561.0800000001</v>
      </c>
      <c r="F104" s="32">
        <f t="shared" si="81"/>
        <v>303228.52999999985</v>
      </c>
      <c r="G104" s="32">
        <f t="shared" si="81"/>
        <v>0</v>
      </c>
      <c r="H104" s="32">
        <f t="shared" si="81"/>
        <v>0</v>
      </c>
      <c r="I104" s="32">
        <f t="shared" si="81"/>
        <v>6918332.5499999998</v>
      </c>
      <c r="J104" s="32">
        <f t="shared" si="81"/>
        <v>58085.2</v>
      </c>
      <c r="K104" s="32">
        <f t="shared" si="81"/>
        <v>7720350</v>
      </c>
      <c r="L104" s="32">
        <f t="shared" si="81"/>
        <v>0</v>
      </c>
      <c r="M104" s="32">
        <f t="shared" si="81"/>
        <v>0</v>
      </c>
      <c r="N104" s="32">
        <f t="shared" si="81"/>
        <v>177107.11000000002</v>
      </c>
      <c r="O104" s="32">
        <f t="shared" si="81"/>
        <v>303228.52999999985</v>
      </c>
      <c r="P104" s="32">
        <f t="shared" si="81"/>
        <v>0</v>
      </c>
      <c r="Q104" s="32">
        <f t="shared" si="81"/>
        <v>0</v>
      </c>
      <c r="R104" s="32">
        <f t="shared" si="81"/>
        <v>286233.24</v>
      </c>
      <c r="S104" s="32">
        <f t="shared" si="81"/>
        <v>0</v>
      </c>
      <c r="T104" s="32">
        <f t="shared" si="81"/>
        <v>0</v>
      </c>
      <c r="U104" s="32">
        <f t="shared" si="81"/>
        <v>0</v>
      </c>
      <c r="V104" s="32">
        <f t="shared" si="81"/>
        <v>0</v>
      </c>
      <c r="W104" s="32">
        <f t="shared" si="81"/>
        <v>7560238.1799999997</v>
      </c>
      <c r="X104" s="32">
        <f t="shared" si="81"/>
        <v>42086.43</v>
      </c>
      <c r="Y104" s="32">
        <f t="shared" si="81"/>
        <v>135020.68</v>
      </c>
      <c r="Z104" s="32">
        <f t="shared" si="81"/>
        <v>9879669.2699999996</v>
      </c>
      <c r="AA104" s="32">
        <f t="shared" si="81"/>
        <v>500000</v>
      </c>
      <c r="AB104" s="32">
        <f t="shared" si="81"/>
        <v>0</v>
      </c>
      <c r="AC104" s="32">
        <f t="shared" si="81"/>
        <v>286233.24</v>
      </c>
      <c r="AD104" s="32">
        <f t="shared" si="81"/>
        <v>0</v>
      </c>
      <c r="AE104" s="32">
        <f t="shared" si="81"/>
        <v>194885.72999999861</v>
      </c>
      <c r="AF104" s="32">
        <f t="shared" si="81"/>
        <v>0</v>
      </c>
      <c r="AG104" s="32">
        <f t="shared" si="81"/>
        <v>0</v>
      </c>
      <c r="AH104" s="32">
        <f t="shared" si="81"/>
        <v>10471016.780000001</v>
      </c>
      <c r="AI104" s="32">
        <f t="shared" si="81"/>
        <v>142946.28</v>
      </c>
      <c r="AJ104" s="32">
        <f t="shared" si="81"/>
        <v>0</v>
      </c>
      <c r="AK104" s="32">
        <f t="shared" si="81"/>
        <v>24949587.510000002</v>
      </c>
      <c r="AL104" s="32">
        <f t="shared" si="81"/>
        <v>378138.59000000008</v>
      </c>
      <c r="AM104" s="32">
        <f t="shared" si="81"/>
        <v>8700000</v>
      </c>
      <c r="AN104" s="32">
        <f t="shared" si="81"/>
        <v>4000000</v>
      </c>
      <c r="AO104" s="32">
        <f t="shared" si="81"/>
        <v>0</v>
      </c>
      <c r="AP104" s="32">
        <f t="shared" si="81"/>
        <v>194885.72999999861</v>
      </c>
      <c r="AQ104" s="32">
        <f t="shared" si="81"/>
        <v>0</v>
      </c>
      <c r="AR104" s="32">
        <f t="shared" si="81"/>
        <v>0</v>
      </c>
      <c r="AS104" s="32">
        <f t="shared" si="81"/>
        <v>572842.56000000006</v>
      </c>
      <c r="AT104" s="32">
        <f t="shared" si="81"/>
        <v>0</v>
      </c>
      <c r="AU104" s="32">
        <f t="shared" si="81"/>
        <v>0</v>
      </c>
      <c r="AV104" s="32">
        <f t="shared" si="81"/>
        <v>12322043.17</v>
      </c>
      <c r="AW104" s="32">
        <f t="shared" si="81"/>
        <v>117841.99</v>
      </c>
      <c r="AX104" s="32">
        <f t="shared" si="81"/>
        <v>8700000</v>
      </c>
      <c r="AY104" s="32">
        <f t="shared" si="81"/>
        <v>100000</v>
      </c>
      <c r="AZ104" s="32">
        <f t="shared" si="81"/>
        <v>0</v>
      </c>
      <c r="BA104" s="32">
        <f t="shared" si="81"/>
        <v>0</v>
      </c>
      <c r="BB104" s="32">
        <f t="shared" si="81"/>
        <v>572842.56000000006</v>
      </c>
      <c r="BC104" s="32">
        <f t="shared" si="81"/>
        <v>0</v>
      </c>
      <c r="BD104" s="32">
        <f t="shared" si="81"/>
        <v>4199434.2699999996</v>
      </c>
      <c r="BE104" s="32">
        <f t="shared" si="81"/>
        <v>0</v>
      </c>
      <c r="BF104" s="32">
        <f t="shared" si="81"/>
        <v>4411913.8000000007</v>
      </c>
      <c r="BG104" s="32">
        <f t="shared" si="81"/>
        <v>0</v>
      </c>
      <c r="BH104" s="32">
        <f t="shared" si="81"/>
        <v>9160363.0299999993</v>
      </c>
      <c r="BI104" s="32">
        <f t="shared" si="81"/>
        <v>91676.45</v>
      </c>
      <c r="BJ104" s="32">
        <f t="shared" si="81"/>
        <v>8700000</v>
      </c>
      <c r="BK104" s="32">
        <f t="shared" si="81"/>
        <v>4000000</v>
      </c>
      <c r="BL104" s="32">
        <f t="shared" si="81"/>
        <v>100000</v>
      </c>
      <c r="BM104" s="32">
        <f t="shared" si="81"/>
        <v>0</v>
      </c>
      <c r="BN104" s="32">
        <f t="shared" ref="BN104:DY104" si="82">BN105+BN106+BN107+BN108</f>
        <v>3000000</v>
      </c>
      <c r="BO104" s="32">
        <f t="shared" si="82"/>
        <v>0</v>
      </c>
      <c r="BP104" s="32">
        <f t="shared" si="82"/>
        <v>6500000</v>
      </c>
      <c r="BQ104" s="32">
        <f t="shared" si="82"/>
        <v>0</v>
      </c>
      <c r="BR104" s="32">
        <f t="shared" si="82"/>
        <v>4411913.8000000007</v>
      </c>
      <c r="BS104" s="32">
        <f t="shared" si="82"/>
        <v>0</v>
      </c>
      <c r="BT104" s="32">
        <f t="shared" si="82"/>
        <v>0</v>
      </c>
      <c r="BU104" s="32">
        <f t="shared" si="82"/>
        <v>500000</v>
      </c>
      <c r="BV104" s="32">
        <f t="shared" si="82"/>
        <v>11573.029999999999</v>
      </c>
      <c r="BW104" s="32">
        <f t="shared" si="82"/>
        <v>26829.096000000834</v>
      </c>
      <c r="BX104" s="32">
        <f t="shared" si="82"/>
        <v>0</v>
      </c>
      <c r="BY104" s="32">
        <f t="shared" si="82"/>
        <v>13227169.866000002</v>
      </c>
      <c r="BZ104" s="32">
        <f t="shared" si="82"/>
        <v>109424.71</v>
      </c>
      <c r="CA104" s="32">
        <f t="shared" si="82"/>
        <v>34709576.066</v>
      </c>
      <c r="CB104" s="32">
        <f t="shared" si="82"/>
        <v>318943.15000000002</v>
      </c>
      <c r="CC104" s="32">
        <f t="shared" si="82"/>
        <v>59659163.576000005</v>
      </c>
      <c r="CD104" s="32">
        <f t="shared" si="82"/>
        <v>697081.74000000011</v>
      </c>
      <c r="CE104" s="32">
        <f t="shared" si="82"/>
        <v>10052960</v>
      </c>
      <c r="CF104" s="32">
        <f t="shared" si="82"/>
        <v>1110000</v>
      </c>
      <c r="CG104" s="32">
        <f t="shared" si="82"/>
        <v>11573.030000000086</v>
      </c>
      <c r="CH104" s="32">
        <f t="shared" si="82"/>
        <v>26829.096000000834</v>
      </c>
      <c r="CI104" s="32">
        <f t="shared" si="82"/>
        <v>133000</v>
      </c>
      <c r="CJ104" s="32">
        <f t="shared" si="82"/>
        <v>100000</v>
      </c>
      <c r="CK104" s="32">
        <f t="shared" si="82"/>
        <v>695492.61999999988</v>
      </c>
      <c r="CL104" s="32">
        <f t="shared" si="82"/>
        <v>0</v>
      </c>
      <c r="CM104" s="32">
        <f t="shared" si="82"/>
        <v>0</v>
      </c>
      <c r="CN104" s="32">
        <f t="shared" si="82"/>
        <v>0</v>
      </c>
      <c r="CO104" s="32">
        <f t="shared" si="82"/>
        <v>10685211.314000001</v>
      </c>
      <c r="CP104" s="32">
        <f t="shared" si="82"/>
        <v>109424.71</v>
      </c>
      <c r="CQ104" s="32">
        <f t="shared" si="82"/>
        <v>0</v>
      </c>
      <c r="CR104" s="32">
        <f t="shared" si="82"/>
        <v>8942960</v>
      </c>
      <c r="CS104" s="32">
        <f t="shared" si="82"/>
        <v>133000</v>
      </c>
      <c r="CT104" s="32">
        <f t="shared" si="82"/>
        <v>0</v>
      </c>
      <c r="CU104" s="32">
        <f t="shared" si="82"/>
        <v>100000</v>
      </c>
      <c r="CV104" s="32">
        <f t="shared" si="82"/>
        <v>0</v>
      </c>
      <c r="CW104" s="32">
        <f t="shared" si="82"/>
        <v>0</v>
      </c>
      <c r="CX104" s="32">
        <f t="shared" si="82"/>
        <v>0</v>
      </c>
      <c r="CY104" s="32">
        <f t="shared" si="82"/>
        <v>0</v>
      </c>
      <c r="CZ104" s="32">
        <f t="shared" si="82"/>
        <v>695492.61999999988</v>
      </c>
      <c r="DA104" s="32">
        <f t="shared" si="82"/>
        <v>0</v>
      </c>
      <c r="DB104" s="32">
        <f t="shared" si="82"/>
        <v>550000</v>
      </c>
      <c r="DC104" s="32">
        <f t="shared" si="82"/>
        <v>77858.400000000009</v>
      </c>
      <c r="DD104" s="32">
        <f t="shared" si="82"/>
        <v>0</v>
      </c>
      <c r="DE104" s="32">
        <f t="shared" si="82"/>
        <v>9877594.2200000007</v>
      </c>
      <c r="DF104" s="32">
        <f t="shared" si="82"/>
        <v>72940.194000000003</v>
      </c>
      <c r="DG104" s="32">
        <f t="shared" si="82"/>
        <v>0</v>
      </c>
      <c r="DH104" s="32">
        <f t="shared" si="82"/>
        <v>0</v>
      </c>
      <c r="DI104" s="32">
        <f t="shared" si="82"/>
        <v>0</v>
      </c>
      <c r="DJ104" s="32">
        <f t="shared" si="82"/>
        <v>0</v>
      </c>
      <c r="DK104" s="32">
        <f t="shared" si="82"/>
        <v>0</v>
      </c>
      <c r="DL104" s="32">
        <f t="shared" si="82"/>
        <v>13076800</v>
      </c>
      <c r="DM104" s="32">
        <f t="shared" si="82"/>
        <v>80000</v>
      </c>
      <c r="DN104" s="32">
        <f t="shared" si="82"/>
        <v>77858.400000000009</v>
      </c>
      <c r="DO104" s="32">
        <f t="shared" si="82"/>
        <v>0</v>
      </c>
      <c r="DP104" s="32">
        <f t="shared" si="82"/>
        <v>0</v>
      </c>
      <c r="DQ104" s="32">
        <f t="shared" si="82"/>
        <v>0</v>
      </c>
      <c r="DR104" s="32">
        <f t="shared" si="82"/>
        <v>0</v>
      </c>
      <c r="DS104" s="32">
        <f t="shared" si="82"/>
        <v>23952.380000000012</v>
      </c>
      <c r="DT104" s="32">
        <f t="shared" si="82"/>
        <v>13210706.02</v>
      </c>
      <c r="DU104" s="32">
        <f t="shared" si="82"/>
        <v>0</v>
      </c>
      <c r="DV104" s="32">
        <f t="shared" si="82"/>
        <v>33773511.553999998</v>
      </c>
      <c r="DW104" s="32">
        <f t="shared" si="82"/>
        <v>93432675.13000001</v>
      </c>
      <c r="DX104" s="32">
        <f t="shared" si="82"/>
        <v>14650000</v>
      </c>
      <c r="DY104" s="32">
        <f t="shared" si="82"/>
        <v>350000</v>
      </c>
      <c r="DZ104" s="32">
        <f t="shared" ref="DZ104:FR104" si="83">DZ105+DZ106+DZ107+DZ108</f>
        <v>250000</v>
      </c>
      <c r="EA104" s="32">
        <f t="shared" si="83"/>
        <v>0</v>
      </c>
      <c r="EB104" s="32">
        <f t="shared" si="83"/>
        <v>23952.380000000012</v>
      </c>
      <c r="EC104" s="32">
        <f t="shared" si="83"/>
        <v>0</v>
      </c>
      <c r="ED104" s="32">
        <f t="shared" si="83"/>
        <v>0</v>
      </c>
      <c r="EE104" s="32">
        <f t="shared" si="83"/>
        <v>151309.41</v>
      </c>
      <c r="EF104" s="32">
        <f t="shared" si="83"/>
        <v>0</v>
      </c>
      <c r="EG104" s="32">
        <f t="shared" si="83"/>
        <v>0</v>
      </c>
      <c r="EH104" s="32">
        <f t="shared" si="83"/>
        <v>15122642.970000001</v>
      </c>
      <c r="EI104" s="32">
        <f t="shared" si="83"/>
        <v>0</v>
      </c>
      <c r="EJ104" s="32">
        <f t="shared" si="83"/>
        <v>0</v>
      </c>
      <c r="EK104" s="32">
        <f t="shared" si="83"/>
        <v>15050000</v>
      </c>
      <c r="EL104" s="32">
        <f t="shared" si="83"/>
        <v>809070</v>
      </c>
      <c r="EM104" s="32">
        <f t="shared" si="83"/>
        <v>11500000</v>
      </c>
      <c r="EN104" s="32">
        <f t="shared" si="83"/>
        <v>0</v>
      </c>
      <c r="EO104" s="32">
        <f t="shared" si="83"/>
        <v>0</v>
      </c>
      <c r="EP104" s="32">
        <f t="shared" si="83"/>
        <v>0</v>
      </c>
      <c r="EQ104" s="32">
        <f t="shared" si="83"/>
        <v>6247480</v>
      </c>
      <c r="ER104" s="32">
        <f t="shared" si="83"/>
        <v>151309.41</v>
      </c>
      <c r="ES104" s="32">
        <f t="shared" si="83"/>
        <v>0</v>
      </c>
      <c r="ET104" s="32">
        <f t="shared" si="83"/>
        <v>0</v>
      </c>
      <c r="EU104" s="32">
        <f t="shared" si="83"/>
        <v>2000</v>
      </c>
      <c r="EV104" s="32">
        <f t="shared" si="83"/>
        <v>0</v>
      </c>
      <c r="EW104" s="32">
        <f t="shared" si="83"/>
        <v>12427192.429999996</v>
      </c>
      <c r="EX104" s="32">
        <f t="shared" si="83"/>
        <v>0</v>
      </c>
      <c r="EY104" s="32">
        <f t="shared" si="83"/>
        <v>21332666.98</v>
      </c>
      <c r="EZ104" s="32">
        <f t="shared" si="83"/>
        <v>0</v>
      </c>
      <c r="FA104" s="32">
        <f t="shared" si="83"/>
        <v>0</v>
      </c>
      <c r="FB104" s="32">
        <f t="shared" si="83"/>
        <v>14000000</v>
      </c>
      <c r="FC104" s="32">
        <f t="shared" si="83"/>
        <v>550000</v>
      </c>
      <c r="FD104" s="32">
        <f t="shared" si="83"/>
        <v>-11500000</v>
      </c>
      <c r="FE104" s="32">
        <f t="shared" si="83"/>
        <v>0</v>
      </c>
      <c r="FF104" s="32">
        <f t="shared" si="83"/>
        <v>0</v>
      </c>
      <c r="FG104" s="32">
        <f t="shared" si="83"/>
        <v>-2000</v>
      </c>
      <c r="FH104" s="32">
        <f t="shared" si="83"/>
        <v>502300</v>
      </c>
      <c r="FI104" s="32">
        <f t="shared" si="83"/>
        <v>12427192.429999996</v>
      </c>
      <c r="FJ104" s="32">
        <f t="shared" si="83"/>
        <v>0</v>
      </c>
      <c r="FK104" s="32">
        <f t="shared" si="83"/>
        <v>0</v>
      </c>
      <c r="FL104" s="32">
        <f t="shared" si="83"/>
        <v>0</v>
      </c>
      <c r="FM104" s="32">
        <f t="shared" si="83"/>
        <v>15977492.429999996</v>
      </c>
      <c r="FN104" s="32">
        <f t="shared" si="83"/>
        <v>25887.5</v>
      </c>
      <c r="FO104" s="32">
        <f t="shared" si="83"/>
        <v>52432802.380000003</v>
      </c>
      <c r="FP104" s="32">
        <f t="shared" si="83"/>
        <v>145865477.51000002</v>
      </c>
      <c r="FQ104" s="32">
        <f t="shared" si="83"/>
        <v>-4.0000081062316895E-3</v>
      </c>
      <c r="FR104" s="32">
        <f t="shared" si="83"/>
        <v>905334.14400000009</v>
      </c>
      <c r="FS104" s="32">
        <v>0</v>
      </c>
      <c r="FV104" s="4"/>
      <c r="FW104" s="4"/>
      <c r="FX104" s="4"/>
    </row>
    <row r="105" spans="1:181" ht="16.5" customHeight="1" x14ac:dyDescent="0.25">
      <c r="A105" s="33"/>
      <c r="B105" s="34" t="s">
        <v>230</v>
      </c>
      <c r="C105" s="35">
        <f>113931293.48+802658.73+5700000</f>
        <v>120433952.21000001</v>
      </c>
      <c r="D105" s="35">
        <v>802658.73400000005</v>
      </c>
      <c r="E105" s="35">
        <v>6421561.0800000001</v>
      </c>
      <c r="F105" s="35">
        <v>218530.12999999989</v>
      </c>
      <c r="G105" s="35"/>
      <c r="H105" s="35"/>
      <c r="I105" s="35">
        <v>6203030.9500000002</v>
      </c>
      <c r="J105" s="35">
        <v>58085.2</v>
      </c>
      <c r="K105" s="35">
        <v>6820350</v>
      </c>
      <c r="L105" s="35"/>
      <c r="M105" s="35"/>
      <c r="N105" s="35">
        <v>151511.14000000001</v>
      </c>
      <c r="O105" s="35">
        <v>218530.12999999989</v>
      </c>
      <c r="P105" s="35"/>
      <c r="Q105" s="35"/>
      <c r="R105" s="35">
        <v>222752.01</v>
      </c>
      <c r="S105" s="35"/>
      <c r="T105" s="35"/>
      <c r="U105" s="35"/>
      <c r="V105" s="35"/>
      <c r="W105" s="35">
        <v>6664616.9800000004</v>
      </c>
      <c r="X105" s="35">
        <v>42086.43</v>
      </c>
      <c r="Y105" s="35">
        <v>109424.71</v>
      </c>
      <c r="Z105" s="35">
        <v>8179669.2699999996</v>
      </c>
      <c r="AA105" s="35"/>
      <c r="AB105" s="35"/>
      <c r="AC105" s="35">
        <v>222752.01</v>
      </c>
      <c r="AD105" s="35"/>
      <c r="AE105" s="35">
        <v>94571.429999998771</v>
      </c>
      <c r="AF105" s="35"/>
      <c r="AG105" s="35"/>
      <c r="AH105" s="35">
        <v>8307849.8500000006</v>
      </c>
      <c r="AI105" s="35">
        <v>91754.34</v>
      </c>
      <c r="AJ105" s="35"/>
      <c r="AK105" s="35">
        <v>21175497.780000001</v>
      </c>
      <c r="AL105" s="35">
        <v>301350.68000000005</v>
      </c>
      <c r="AM105" s="35">
        <v>7000000</v>
      </c>
      <c r="AN105" s="35">
        <v>4000000</v>
      </c>
      <c r="AO105" s="35"/>
      <c r="AP105" s="35">
        <v>94571.429999998771</v>
      </c>
      <c r="AQ105" s="35"/>
      <c r="AR105" s="35"/>
      <c r="AS105" s="35">
        <v>207431.83000000007</v>
      </c>
      <c r="AT105" s="35"/>
      <c r="AU105" s="35"/>
      <c r="AV105" s="35">
        <v>10887139.6</v>
      </c>
      <c r="AW105" s="35">
        <v>117841.99</v>
      </c>
      <c r="AX105" s="35">
        <v>7000000</v>
      </c>
      <c r="AY105" s="35"/>
      <c r="AZ105" s="35"/>
      <c r="BA105" s="35"/>
      <c r="BB105" s="35">
        <v>207431.83000000007</v>
      </c>
      <c r="BC105" s="35"/>
      <c r="BD105" s="35">
        <v>4199434.2699999996</v>
      </c>
      <c r="BE105" s="35"/>
      <c r="BF105" s="35">
        <v>3983817.17</v>
      </c>
      <c r="BG105" s="35"/>
      <c r="BH105" s="35">
        <v>7423048.9299999997</v>
      </c>
      <c r="BI105" s="35">
        <v>91676.45</v>
      </c>
      <c r="BJ105" s="35">
        <v>7000000</v>
      </c>
      <c r="BK105" s="35">
        <v>4000000</v>
      </c>
      <c r="BL105" s="35"/>
      <c r="BM105" s="35"/>
      <c r="BN105" s="35">
        <v>3000000</v>
      </c>
      <c r="BO105" s="35"/>
      <c r="BP105" s="35">
        <v>6000000</v>
      </c>
      <c r="BQ105" s="35"/>
      <c r="BR105" s="35">
        <v>3983817.17</v>
      </c>
      <c r="BS105" s="35"/>
      <c r="BT105" s="35"/>
      <c r="BU105" s="35">
        <v>500000</v>
      </c>
      <c r="BV105" s="35"/>
      <c r="BW105" s="35">
        <v>26829.096000000834</v>
      </c>
      <c r="BX105" s="35"/>
      <c r="BY105" s="35">
        <v>10510646.266000001</v>
      </c>
      <c r="BZ105" s="35">
        <v>109424.71</v>
      </c>
      <c r="CA105" s="35">
        <v>28820834.796000004</v>
      </c>
      <c r="CB105" s="35">
        <v>318943.15000000002</v>
      </c>
      <c r="CC105" s="35">
        <v>49996332.576000005</v>
      </c>
      <c r="CD105" s="35">
        <v>620293.83000000007</v>
      </c>
      <c r="CE105" s="35">
        <v>8152960</v>
      </c>
      <c r="CF105" s="35">
        <v>1000000</v>
      </c>
      <c r="CG105" s="35"/>
      <c r="CH105" s="35">
        <v>26829.096000000834</v>
      </c>
      <c r="CI105" s="35"/>
      <c r="CJ105" s="35"/>
      <c r="CK105" s="35">
        <v>625733.12</v>
      </c>
      <c r="CL105" s="35"/>
      <c r="CM105" s="35"/>
      <c r="CN105" s="35"/>
      <c r="CO105" s="35">
        <v>8500397.784</v>
      </c>
      <c r="CP105" s="35">
        <v>109424.71</v>
      </c>
      <c r="CQ105" s="35">
        <v>0</v>
      </c>
      <c r="CR105" s="35">
        <v>7242960</v>
      </c>
      <c r="CS105" s="35"/>
      <c r="CT105" s="35"/>
      <c r="CU105" s="35"/>
      <c r="CV105" s="35"/>
      <c r="CW105" s="35"/>
      <c r="CX105" s="35"/>
      <c r="CY105" s="35"/>
      <c r="CZ105" s="35">
        <v>625733.12</v>
      </c>
      <c r="DA105" s="35"/>
      <c r="DB105" s="35"/>
      <c r="DC105" s="35">
        <v>2900.15</v>
      </c>
      <c r="DD105" s="35"/>
      <c r="DE105" s="35">
        <v>7865792.9699999997</v>
      </c>
      <c r="DF105" s="35">
        <v>72940.194000000003</v>
      </c>
      <c r="DG105" s="35">
        <v>0</v>
      </c>
      <c r="DH105" s="35"/>
      <c r="DI105" s="35"/>
      <c r="DJ105" s="35"/>
      <c r="DK105" s="35"/>
      <c r="DL105" s="35">
        <v>10906800</v>
      </c>
      <c r="DM105" s="35"/>
      <c r="DN105" s="35">
        <v>2900.15</v>
      </c>
      <c r="DO105" s="35"/>
      <c r="DP105" s="35"/>
      <c r="DQ105" s="35"/>
      <c r="DR105" s="35"/>
      <c r="DS105" s="35">
        <v>1079.46</v>
      </c>
      <c r="DT105" s="35">
        <v>10908620.689999999</v>
      </c>
      <c r="DU105" s="35"/>
      <c r="DV105" s="35">
        <v>27274811.443999998</v>
      </c>
      <c r="DW105" s="35">
        <v>77271144.020000011</v>
      </c>
      <c r="DX105" s="35">
        <v>12350000</v>
      </c>
      <c r="DY105" s="35"/>
      <c r="DZ105" s="35"/>
      <c r="EA105" s="35"/>
      <c r="EB105" s="35">
        <v>1079.46</v>
      </c>
      <c r="EC105" s="35"/>
      <c r="ED105" s="35"/>
      <c r="EE105" s="35">
        <v>6349.99</v>
      </c>
      <c r="EF105" s="35"/>
      <c r="EG105" s="35"/>
      <c r="EH105" s="35">
        <v>12344729.470000001</v>
      </c>
      <c r="EI105" s="35"/>
      <c r="EJ105" s="35"/>
      <c r="EK105" s="35">
        <v>12500000</v>
      </c>
      <c r="EL105" s="35">
        <v>309070</v>
      </c>
      <c r="EM105" s="35">
        <v>11500000</v>
      </c>
      <c r="EN105" s="35"/>
      <c r="EO105" s="35"/>
      <c r="EP105" s="35"/>
      <c r="EQ105" s="35">
        <v>5700000</v>
      </c>
      <c r="ER105" s="35">
        <v>6349.99</v>
      </c>
      <c r="ES105" s="35"/>
      <c r="ET105" s="35"/>
      <c r="EU105" s="35"/>
      <c r="EV105" s="35"/>
      <c r="EW105" s="35">
        <v>11937079.119999997</v>
      </c>
      <c r="EX105" s="35"/>
      <c r="EY105" s="35">
        <v>18078340.870000001</v>
      </c>
      <c r="EZ105" s="35"/>
      <c r="FA105" s="35"/>
      <c r="FB105" s="35">
        <v>11500000</v>
      </c>
      <c r="FC105" s="35"/>
      <c r="FD105" s="35">
        <v>-11500000</v>
      </c>
      <c r="FE105" s="35"/>
      <c r="FF105" s="35"/>
      <c r="FG105" s="35"/>
      <c r="FH105" s="35"/>
      <c r="FI105" s="35">
        <v>11937079.119999997</v>
      </c>
      <c r="FJ105" s="35"/>
      <c r="FK105" s="35"/>
      <c r="FL105" s="35"/>
      <c r="FM105" s="35">
        <v>11937079.119999997</v>
      </c>
      <c r="FN105" s="35"/>
      <c r="FO105" s="35">
        <v>42360149.460000001</v>
      </c>
      <c r="FP105" s="35">
        <v>119631293.48000002</v>
      </c>
      <c r="FQ105" s="35">
        <v>-4.0000081062316895E-3</v>
      </c>
      <c r="FR105" s="35">
        <v>802658.73400000005</v>
      </c>
      <c r="FS105" s="35">
        <v>0</v>
      </c>
      <c r="FV105" s="4"/>
      <c r="FW105" s="4"/>
      <c r="FX105" s="4"/>
    </row>
    <row r="106" spans="1:181" ht="16.5" customHeight="1" x14ac:dyDescent="0.25">
      <c r="A106" s="33"/>
      <c r="B106" s="34" t="s">
        <v>231</v>
      </c>
      <c r="C106" s="35">
        <f>16260000-447300+894600</f>
        <v>16707300</v>
      </c>
      <c r="D106" s="35">
        <v>0</v>
      </c>
      <c r="E106" s="35">
        <v>400000</v>
      </c>
      <c r="F106" s="35">
        <v>2103.539999999979</v>
      </c>
      <c r="G106" s="35"/>
      <c r="H106" s="35"/>
      <c r="I106" s="35">
        <v>397896.46</v>
      </c>
      <c r="J106" s="35"/>
      <c r="K106" s="35">
        <v>500000</v>
      </c>
      <c r="L106" s="35"/>
      <c r="M106" s="35"/>
      <c r="N106" s="35">
        <v>0</v>
      </c>
      <c r="O106" s="35">
        <v>2103.539999999979</v>
      </c>
      <c r="P106" s="35"/>
      <c r="Q106" s="35"/>
      <c r="R106" s="35">
        <v>3233.65</v>
      </c>
      <c r="S106" s="35"/>
      <c r="T106" s="35"/>
      <c r="U106" s="35"/>
      <c r="V106" s="35"/>
      <c r="W106" s="35">
        <v>498869.88999999996</v>
      </c>
      <c r="X106" s="35"/>
      <c r="Y106" s="35"/>
      <c r="Z106" s="35">
        <v>1100000</v>
      </c>
      <c r="AA106" s="35">
        <v>500000</v>
      </c>
      <c r="AB106" s="35"/>
      <c r="AC106" s="35">
        <v>3233.65</v>
      </c>
      <c r="AD106" s="35"/>
      <c r="AE106" s="35">
        <v>3222.0499999998137</v>
      </c>
      <c r="AF106" s="35"/>
      <c r="AG106" s="35"/>
      <c r="AH106" s="35">
        <v>1600011.6</v>
      </c>
      <c r="AI106" s="35"/>
      <c r="AJ106" s="35"/>
      <c r="AK106" s="35">
        <v>2496777.9500000002</v>
      </c>
      <c r="AL106" s="35">
        <v>0</v>
      </c>
      <c r="AM106" s="35">
        <v>1100000</v>
      </c>
      <c r="AN106" s="35"/>
      <c r="AO106" s="35"/>
      <c r="AP106" s="35">
        <v>3222.0499999998137</v>
      </c>
      <c r="AQ106" s="35"/>
      <c r="AR106" s="35"/>
      <c r="AS106" s="35">
        <v>4929.6099999999997</v>
      </c>
      <c r="AT106" s="35"/>
      <c r="AU106" s="35"/>
      <c r="AV106" s="35">
        <v>1098292.4399999997</v>
      </c>
      <c r="AW106" s="35"/>
      <c r="AX106" s="35">
        <v>1100000</v>
      </c>
      <c r="AY106" s="35"/>
      <c r="AZ106" s="35"/>
      <c r="BA106" s="35"/>
      <c r="BB106" s="35">
        <v>4929.6099999999997</v>
      </c>
      <c r="BC106" s="35"/>
      <c r="BD106" s="35"/>
      <c r="BE106" s="35"/>
      <c r="BF106" s="35">
        <v>5383.06</v>
      </c>
      <c r="BG106" s="35"/>
      <c r="BH106" s="35">
        <v>1099546.55</v>
      </c>
      <c r="BI106" s="35"/>
      <c r="BJ106" s="35">
        <v>1100000</v>
      </c>
      <c r="BK106" s="35"/>
      <c r="BL106" s="35"/>
      <c r="BM106" s="35"/>
      <c r="BN106" s="35"/>
      <c r="BO106" s="35"/>
      <c r="BP106" s="35">
        <v>500000</v>
      </c>
      <c r="BQ106" s="35"/>
      <c r="BR106" s="35">
        <v>5383.06</v>
      </c>
      <c r="BS106" s="35"/>
      <c r="BT106" s="35"/>
      <c r="BU106" s="35"/>
      <c r="BV106" s="35">
        <v>27.73</v>
      </c>
      <c r="BW106" s="35"/>
      <c r="BX106" s="35"/>
      <c r="BY106" s="35">
        <v>1605355.33</v>
      </c>
      <c r="BZ106" s="35"/>
      <c r="CA106" s="35">
        <v>3803194.32</v>
      </c>
      <c r="CB106" s="35">
        <v>0</v>
      </c>
      <c r="CC106" s="35">
        <v>6299972.2699999996</v>
      </c>
      <c r="CD106" s="35">
        <v>0</v>
      </c>
      <c r="CE106" s="35">
        <v>1300000</v>
      </c>
      <c r="CF106" s="35">
        <v>110000</v>
      </c>
      <c r="CG106" s="35">
        <v>27.729999999981374</v>
      </c>
      <c r="CH106" s="35"/>
      <c r="CI106" s="35">
        <v>133000</v>
      </c>
      <c r="CJ106" s="35"/>
      <c r="CK106" s="35">
        <v>9563.5</v>
      </c>
      <c r="CL106" s="35"/>
      <c r="CM106" s="35"/>
      <c r="CN106" s="35"/>
      <c r="CO106" s="35">
        <v>1533464.23</v>
      </c>
      <c r="CP106" s="35"/>
      <c r="CQ106" s="35">
        <v>0</v>
      </c>
      <c r="CR106" s="35">
        <v>1100000</v>
      </c>
      <c r="CS106" s="35">
        <v>133000</v>
      </c>
      <c r="CT106" s="35"/>
      <c r="CU106" s="35"/>
      <c r="CV106" s="35"/>
      <c r="CW106" s="35"/>
      <c r="CX106" s="35"/>
      <c r="CY106" s="35"/>
      <c r="CZ106" s="35">
        <v>9563.5</v>
      </c>
      <c r="DA106" s="35"/>
      <c r="DB106" s="35">
        <v>350000</v>
      </c>
      <c r="DC106" s="35">
        <v>11887.49</v>
      </c>
      <c r="DD106" s="35"/>
      <c r="DE106" s="35">
        <v>1314676.01</v>
      </c>
      <c r="DF106" s="35"/>
      <c r="DG106" s="35">
        <v>0</v>
      </c>
      <c r="DH106" s="35"/>
      <c r="DI106" s="35"/>
      <c r="DJ106" s="35"/>
      <c r="DK106" s="35"/>
      <c r="DL106" s="35">
        <v>1500000</v>
      </c>
      <c r="DM106" s="35"/>
      <c r="DN106" s="35">
        <v>11887.49</v>
      </c>
      <c r="DO106" s="35"/>
      <c r="DP106" s="35"/>
      <c r="DQ106" s="35"/>
      <c r="DR106" s="35"/>
      <c r="DS106" s="35">
        <v>6751.75</v>
      </c>
      <c r="DT106" s="35">
        <v>1505135.74</v>
      </c>
      <c r="DU106" s="35"/>
      <c r="DV106" s="35">
        <v>4353275.9800000004</v>
      </c>
      <c r="DW106" s="35">
        <v>10653248.25</v>
      </c>
      <c r="DX106" s="35">
        <v>1500000</v>
      </c>
      <c r="DY106" s="35">
        <v>200000</v>
      </c>
      <c r="DZ106" s="35">
        <v>100000</v>
      </c>
      <c r="EA106" s="35"/>
      <c r="EB106" s="35">
        <v>6751.75</v>
      </c>
      <c r="EC106" s="35"/>
      <c r="ED106" s="35"/>
      <c r="EE106" s="35">
        <v>56176.530000000028</v>
      </c>
      <c r="EF106" s="35"/>
      <c r="EG106" s="35"/>
      <c r="EH106" s="35">
        <v>1750575.22</v>
      </c>
      <c r="EI106" s="35"/>
      <c r="EJ106" s="35"/>
      <c r="EK106" s="35">
        <v>1500000</v>
      </c>
      <c r="EL106" s="35">
        <v>400000</v>
      </c>
      <c r="EM106" s="35"/>
      <c r="EN106" s="35"/>
      <c r="EO106" s="35"/>
      <c r="EP106" s="35"/>
      <c r="EQ106" s="35"/>
      <c r="ER106" s="35">
        <v>56176.530000000028</v>
      </c>
      <c r="ES106" s="35"/>
      <c r="ET106" s="35"/>
      <c r="EU106" s="35"/>
      <c r="EV106" s="35"/>
      <c r="EW106" s="35">
        <v>461161.68999999994</v>
      </c>
      <c r="EX106" s="35"/>
      <c r="EY106" s="35">
        <v>1495014.84</v>
      </c>
      <c r="EZ106" s="35"/>
      <c r="FA106" s="35"/>
      <c r="FB106" s="35">
        <v>1500000</v>
      </c>
      <c r="FC106" s="35">
        <v>400000</v>
      </c>
      <c r="FD106" s="35"/>
      <c r="FE106" s="35"/>
      <c r="FF106" s="35"/>
      <c r="FG106" s="35"/>
      <c r="FH106" s="35">
        <v>447300</v>
      </c>
      <c r="FI106" s="35">
        <v>461161.68999999994</v>
      </c>
      <c r="FJ106" s="35"/>
      <c r="FK106" s="35"/>
      <c r="FL106" s="35"/>
      <c r="FM106" s="35">
        <v>2808461.69</v>
      </c>
      <c r="FN106" s="35"/>
      <c r="FO106" s="35">
        <v>6054051.75</v>
      </c>
      <c r="FP106" s="35">
        <v>16707300</v>
      </c>
      <c r="FQ106" s="35">
        <v>0</v>
      </c>
      <c r="FR106" s="35">
        <v>0</v>
      </c>
      <c r="FS106" s="35">
        <v>0</v>
      </c>
      <c r="FV106" s="4"/>
      <c r="FW106" s="4"/>
      <c r="FX106" s="4"/>
    </row>
    <row r="107" spans="1:181" ht="16.5" customHeight="1" x14ac:dyDescent="0.25">
      <c r="A107" s="33"/>
      <c r="B107" s="34" t="s">
        <v>233</v>
      </c>
      <c r="C107" s="35">
        <f>5654404.03+76787.91+55000</f>
        <v>5786191.9400000004</v>
      </c>
      <c r="D107" s="35">
        <v>76787.91</v>
      </c>
      <c r="E107" s="35">
        <v>400000</v>
      </c>
      <c r="F107" s="35">
        <v>82594.859999999986</v>
      </c>
      <c r="G107" s="35"/>
      <c r="H107" s="35"/>
      <c r="I107" s="35">
        <v>317405.14</v>
      </c>
      <c r="J107" s="35"/>
      <c r="K107" s="35">
        <v>400000</v>
      </c>
      <c r="L107" s="35"/>
      <c r="M107" s="35"/>
      <c r="N107" s="35">
        <v>25595.97</v>
      </c>
      <c r="O107" s="35">
        <v>82594.859999999986</v>
      </c>
      <c r="P107" s="35"/>
      <c r="Q107" s="35"/>
      <c r="R107" s="35">
        <v>60247.580000000016</v>
      </c>
      <c r="S107" s="35"/>
      <c r="T107" s="35"/>
      <c r="U107" s="35"/>
      <c r="V107" s="35"/>
      <c r="W107" s="35">
        <v>396751.31</v>
      </c>
      <c r="X107" s="35"/>
      <c r="Y107" s="35">
        <v>25595.97</v>
      </c>
      <c r="Z107" s="35">
        <v>400000</v>
      </c>
      <c r="AA107" s="35"/>
      <c r="AB107" s="35"/>
      <c r="AC107" s="35">
        <v>60247.580000000016</v>
      </c>
      <c r="AD107" s="35"/>
      <c r="AE107" s="35">
        <v>25072.090000000026</v>
      </c>
      <c r="AF107" s="35"/>
      <c r="AG107" s="35"/>
      <c r="AH107" s="35">
        <v>435175.49</v>
      </c>
      <c r="AI107" s="35">
        <v>51191.94</v>
      </c>
      <c r="AJ107" s="35"/>
      <c r="AK107" s="35">
        <v>1149331.94</v>
      </c>
      <c r="AL107" s="35">
        <v>76787.91</v>
      </c>
      <c r="AM107" s="35">
        <v>450000</v>
      </c>
      <c r="AN107" s="35"/>
      <c r="AO107" s="35"/>
      <c r="AP107" s="35">
        <v>25072.090000000026</v>
      </c>
      <c r="AQ107" s="35"/>
      <c r="AR107" s="35"/>
      <c r="AS107" s="35">
        <v>345581.17000000004</v>
      </c>
      <c r="AT107" s="35"/>
      <c r="AU107" s="35"/>
      <c r="AV107" s="35">
        <v>129490.91999999998</v>
      </c>
      <c r="AW107" s="35"/>
      <c r="AX107" s="35">
        <v>450000</v>
      </c>
      <c r="AY107" s="35"/>
      <c r="AZ107" s="35"/>
      <c r="BA107" s="35"/>
      <c r="BB107" s="35">
        <v>345581.17000000004</v>
      </c>
      <c r="BC107" s="35"/>
      <c r="BD107" s="35"/>
      <c r="BE107" s="35"/>
      <c r="BF107" s="35">
        <v>389765.88000000006</v>
      </c>
      <c r="BG107" s="35"/>
      <c r="BH107" s="35">
        <v>405815.29</v>
      </c>
      <c r="BI107" s="35"/>
      <c r="BJ107" s="35">
        <v>450000</v>
      </c>
      <c r="BK107" s="35"/>
      <c r="BL107" s="35"/>
      <c r="BM107" s="35"/>
      <c r="BN107" s="35"/>
      <c r="BO107" s="35"/>
      <c r="BP107" s="35"/>
      <c r="BQ107" s="35"/>
      <c r="BR107" s="35">
        <v>389765.88000000006</v>
      </c>
      <c r="BS107" s="35"/>
      <c r="BT107" s="35"/>
      <c r="BU107" s="35"/>
      <c r="BV107" s="35">
        <v>4121.51</v>
      </c>
      <c r="BW107" s="35"/>
      <c r="BX107" s="35"/>
      <c r="BY107" s="35">
        <v>835644.37000000011</v>
      </c>
      <c r="BZ107" s="35"/>
      <c r="CA107" s="35">
        <v>1370950.58</v>
      </c>
      <c r="CB107" s="35">
        <v>0</v>
      </c>
      <c r="CC107" s="35">
        <v>2520282.52</v>
      </c>
      <c r="CD107" s="35">
        <v>76787.91</v>
      </c>
      <c r="CE107" s="35">
        <v>350000</v>
      </c>
      <c r="CF107" s="35"/>
      <c r="CG107" s="35">
        <v>4121.5100000001257</v>
      </c>
      <c r="CH107" s="35"/>
      <c r="CI107" s="35"/>
      <c r="CJ107" s="35">
        <v>100000</v>
      </c>
      <c r="CK107" s="35">
        <v>35078.199999999997</v>
      </c>
      <c r="CL107" s="35"/>
      <c r="CM107" s="35"/>
      <c r="CN107" s="35"/>
      <c r="CO107" s="35">
        <v>419043.31000000011</v>
      </c>
      <c r="CP107" s="35"/>
      <c r="CQ107" s="35">
        <v>0</v>
      </c>
      <c r="CR107" s="35">
        <v>350000</v>
      </c>
      <c r="CS107" s="35"/>
      <c r="CT107" s="35"/>
      <c r="CU107" s="35">
        <v>100000</v>
      </c>
      <c r="CV107" s="35"/>
      <c r="CW107" s="35"/>
      <c r="CX107" s="35"/>
      <c r="CY107" s="35"/>
      <c r="CZ107" s="35">
        <v>35078.199999999997</v>
      </c>
      <c r="DA107" s="35"/>
      <c r="DB107" s="35">
        <v>200000</v>
      </c>
      <c r="DC107" s="35">
        <v>43448.960000000021</v>
      </c>
      <c r="DD107" s="35"/>
      <c r="DE107" s="35">
        <v>441629.24</v>
      </c>
      <c r="DF107" s="35"/>
      <c r="DG107" s="35">
        <v>0</v>
      </c>
      <c r="DH107" s="35"/>
      <c r="DI107" s="35"/>
      <c r="DJ107" s="35"/>
      <c r="DK107" s="35"/>
      <c r="DL107" s="35">
        <v>350000</v>
      </c>
      <c r="DM107" s="35"/>
      <c r="DN107" s="35">
        <v>43448.960000000021</v>
      </c>
      <c r="DO107" s="35"/>
      <c r="DP107" s="35"/>
      <c r="DQ107" s="35"/>
      <c r="DR107" s="35"/>
      <c r="DS107" s="35">
        <v>5292.97</v>
      </c>
      <c r="DT107" s="35">
        <v>388155.99000000005</v>
      </c>
      <c r="DU107" s="35"/>
      <c r="DV107" s="35">
        <v>1248828.54</v>
      </c>
      <c r="DW107" s="35">
        <v>3769111.06</v>
      </c>
      <c r="DX107" s="35">
        <v>350000</v>
      </c>
      <c r="DY107" s="35">
        <v>150000</v>
      </c>
      <c r="DZ107" s="35"/>
      <c r="EA107" s="35"/>
      <c r="EB107" s="35">
        <v>5292.97</v>
      </c>
      <c r="EC107" s="35"/>
      <c r="ED107" s="35"/>
      <c r="EE107" s="35">
        <v>35838.599999999977</v>
      </c>
      <c r="EF107" s="35"/>
      <c r="EG107" s="35"/>
      <c r="EH107" s="35">
        <v>469454.37</v>
      </c>
      <c r="EI107" s="35"/>
      <c r="EJ107" s="35"/>
      <c r="EK107" s="35">
        <v>500000</v>
      </c>
      <c r="EL107" s="35"/>
      <c r="EM107" s="35"/>
      <c r="EN107" s="35"/>
      <c r="EO107" s="35"/>
      <c r="EP107" s="35"/>
      <c r="EQ107" s="35">
        <v>380000</v>
      </c>
      <c r="ER107" s="35">
        <v>35838.599999999977</v>
      </c>
      <c r="ES107" s="35"/>
      <c r="ET107" s="35"/>
      <c r="EU107" s="35">
        <v>2000</v>
      </c>
      <c r="EV107" s="35"/>
      <c r="EW107" s="35">
        <v>1157.109999999986</v>
      </c>
      <c r="EX107" s="35"/>
      <c r="EY107" s="35">
        <v>916681.49</v>
      </c>
      <c r="EZ107" s="35"/>
      <c r="FA107" s="35"/>
      <c r="FB107" s="35">
        <v>500000</v>
      </c>
      <c r="FC107" s="35"/>
      <c r="FD107" s="35"/>
      <c r="FE107" s="35"/>
      <c r="FF107" s="35"/>
      <c r="FG107" s="35">
        <v>-2000</v>
      </c>
      <c r="FH107" s="35">
        <v>55000</v>
      </c>
      <c r="FI107" s="35">
        <v>1157.109999999986</v>
      </c>
      <c r="FJ107" s="35"/>
      <c r="FK107" s="35"/>
      <c r="FL107" s="35"/>
      <c r="FM107" s="35">
        <v>554157.11</v>
      </c>
      <c r="FN107" s="35"/>
      <c r="FO107" s="35">
        <v>1940292.9699999997</v>
      </c>
      <c r="FP107" s="35">
        <v>5709404.0299999993</v>
      </c>
      <c r="FQ107" s="35">
        <v>0</v>
      </c>
      <c r="FR107" s="35">
        <v>76787.91</v>
      </c>
      <c r="FS107" s="35">
        <v>0</v>
      </c>
      <c r="FV107" s="4"/>
      <c r="FW107" s="4"/>
      <c r="FX107" s="4"/>
    </row>
    <row r="108" spans="1:181" ht="16.5" customHeight="1" x14ac:dyDescent="0.25">
      <c r="A108" s="33"/>
      <c r="B108" s="34" t="s">
        <v>234</v>
      </c>
      <c r="C108" s="35">
        <f>3650000+167480+25887.5</f>
        <v>3843367.5</v>
      </c>
      <c r="D108" s="35">
        <v>25887.5</v>
      </c>
      <c r="E108" s="35"/>
      <c r="F108" s="35">
        <v>0</v>
      </c>
      <c r="G108" s="35"/>
      <c r="H108" s="35"/>
      <c r="I108" s="35">
        <v>0</v>
      </c>
      <c r="J108" s="35"/>
      <c r="K108" s="35"/>
      <c r="L108" s="35"/>
      <c r="M108" s="35"/>
      <c r="N108" s="35"/>
      <c r="O108" s="35">
        <v>0</v>
      </c>
      <c r="P108" s="35"/>
      <c r="Q108" s="35"/>
      <c r="R108" s="35">
        <v>0</v>
      </c>
      <c r="S108" s="35"/>
      <c r="T108" s="35"/>
      <c r="U108" s="35"/>
      <c r="V108" s="35"/>
      <c r="W108" s="35">
        <v>0</v>
      </c>
      <c r="X108" s="35"/>
      <c r="Y108" s="35"/>
      <c r="Z108" s="35">
        <v>200000</v>
      </c>
      <c r="AA108" s="35"/>
      <c r="AB108" s="35"/>
      <c r="AC108" s="35">
        <v>0</v>
      </c>
      <c r="AD108" s="35"/>
      <c r="AE108" s="35">
        <v>72020.160000000003</v>
      </c>
      <c r="AF108" s="35"/>
      <c r="AG108" s="35"/>
      <c r="AH108" s="35">
        <v>127979.84</v>
      </c>
      <c r="AI108" s="35"/>
      <c r="AJ108" s="35"/>
      <c r="AK108" s="35">
        <v>127979.84</v>
      </c>
      <c r="AL108" s="35">
        <v>0</v>
      </c>
      <c r="AM108" s="35">
        <v>150000</v>
      </c>
      <c r="AN108" s="35"/>
      <c r="AO108" s="35"/>
      <c r="AP108" s="35">
        <v>72020.160000000003</v>
      </c>
      <c r="AQ108" s="35"/>
      <c r="AR108" s="35"/>
      <c r="AS108" s="35">
        <v>14899.950000000012</v>
      </c>
      <c r="AT108" s="35"/>
      <c r="AU108" s="35"/>
      <c r="AV108" s="35">
        <v>207120.21</v>
      </c>
      <c r="AW108" s="35"/>
      <c r="AX108" s="35">
        <v>150000</v>
      </c>
      <c r="AY108" s="35">
        <v>100000</v>
      </c>
      <c r="AZ108" s="35"/>
      <c r="BA108" s="35"/>
      <c r="BB108" s="35">
        <v>14899.950000000012</v>
      </c>
      <c r="BC108" s="35"/>
      <c r="BD108" s="35"/>
      <c r="BE108" s="35"/>
      <c r="BF108" s="35">
        <v>32947.69</v>
      </c>
      <c r="BG108" s="35"/>
      <c r="BH108" s="35">
        <v>231952.26</v>
      </c>
      <c r="BI108" s="35"/>
      <c r="BJ108" s="35">
        <v>150000</v>
      </c>
      <c r="BK108" s="35"/>
      <c r="BL108" s="35">
        <v>100000</v>
      </c>
      <c r="BM108" s="35"/>
      <c r="BN108" s="35"/>
      <c r="BO108" s="35"/>
      <c r="BP108" s="35"/>
      <c r="BQ108" s="35"/>
      <c r="BR108" s="35">
        <v>32947.69</v>
      </c>
      <c r="BS108" s="35"/>
      <c r="BT108" s="35"/>
      <c r="BU108" s="35"/>
      <c r="BV108" s="35">
        <v>7423.79</v>
      </c>
      <c r="BW108" s="35"/>
      <c r="BX108" s="35"/>
      <c r="BY108" s="35">
        <v>275523.90000000002</v>
      </c>
      <c r="BZ108" s="35"/>
      <c r="CA108" s="35">
        <v>714596.37</v>
      </c>
      <c r="CB108" s="35">
        <v>0</v>
      </c>
      <c r="CC108" s="35">
        <v>842576.21</v>
      </c>
      <c r="CD108" s="35">
        <v>0</v>
      </c>
      <c r="CE108" s="35">
        <v>250000</v>
      </c>
      <c r="CF108" s="35"/>
      <c r="CG108" s="35">
        <v>7423.789999999979</v>
      </c>
      <c r="CH108" s="35"/>
      <c r="CI108" s="35"/>
      <c r="CJ108" s="35"/>
      <c r="CK108" s="35">
        <v>25117.799999999988</v>
      </c>
      <c r="CL108" s="35"/>
      <c r="CM108" s="35"/>
      <c r="CN108" s="35"/>
      <c r="CO108" s="35">
        <v>232305.99</v>
      </c>
      <c r="CP108" s="35"/>
      <c r="CQ108" s="35">
        <v>0</v>
      </c>
      <c r="CR108" s="35">
        <v>250000</v>
      </c>
      <c r="CS108" s="35"/>
      <c r="CT108" s="35"/>
      <c r="CU108" s="35"/>
      <c r="CV108" s="35"/>
      <c r="CW108" s="35"/>
      <c r="CX108" s="35"/>
      <c r="CY108" s="35"/>
      <c r="CZ108" s="35">
        <v>25117.799999999988</v>
      </c>
      <c r="DA108" s="35"/>
      <c r="DB108" s="35"/>
      <c r="DC108" s="35">
        <v>19621.799999999988</v>
      </c>
      <c r="DD108" s="35"/>
      <c r="DE108" s="35">
        <v>255496</v>
      </c>
      <c r="DF108" s="35"/>
      <c r="DG108" s="35">
        <v>0</v>
      </c>
      <c r="DH108" s="35"/>
      <c r="DI108" s="35"/>
      <c r="DJ108" s="35"/>
      <c r="DK108" s="35"/>
      <c r="DL108" s="35">
        <v>320000</v>
      </c>
      <c r="DM108" s="35">
        <v>80000</v>
      </c>
      <c r="DN108" s="35">
        <v>19621.799999999988</v>
      </c>
      <c r="DO108" s="35"/>
      <c r="DP108" s="35"/>
      <c r="DQ108" s="35"/>
      <c r="DR108" s="35"/>
      <c r="DS108" s="35">
        <v>10828.200000000012</v>
      </c>
      <c r="DT108" s="35">
        <v>408793.59999999998</v>
      </c>
      <c r="DU108" s="35"/>
      <c r="DV108" s="35">
        <v>896595.59</v>
      </c>
      <c r="DW108" s="35">
        <v>1739171.7999999998</v>
      </c>
      <c r="DX108" s="35">
        <v>450000</v>
      </c>
      <c r="DY108" s="35"/>
      <c r="DZ108" s="35">
        <v>150000</v>
      </c>
      <c r="EA108" s="35"/>
      <c r="EB108" s="35">
        <v>10828.200000000012</v>
      </c>
      <c r="EC108" s="35"/>
      <c r="ED108" s="35"/>
      <c r="EE108" s="35">
        <v>52944.29</v>
      </c>
      <c r="EF108" s="35"/>
      <c r="EG108" s="35"/>
      <c r="EH108" s="35">
        <v>557883.90999999992</v>
      </c>
      <c r="EI108" s="35"/>
      <c r="EJ108" s="35"/>
      <c r="EK108" s="35">
        <v>550000</v>
      </c>
      <c r="EL108" s="35">
        <v>100000</v>
      </c>
      <c r="EM108" s="35"/>
      <c r="EN108" s="35"/>
      <c r="EO108" s="35"/>
      <c r="EP108" s="35"/>
      <c r="EQ108" s="35">
        <v>167480</v>
      </c>
      <c r="ER108" s="35">
        <v>52944.29</v>
      </c>
      <c r="ES108" s="35"/>
      <c r="ET108" s="35"/>
      <c r="EU108" s="35"/>
      <c r="EV108" s="35"/>
      <c r="EW108" s="35">
        <v>27794.510000000009</v>
      </c>
      <c r="EX108" s="35"/>
      <c r="EY108" s="35">
        <v>842629.78</v>
      </c>
      <c r="EZ108" s="35"/>
      <c r="FA108" s="35"/>
      <c r="FB108" s="35">
        <v>500000</v>
      </c>
      <c r="FC108" s="35">
        <v>150000</v>
      </c>
      <c r="FD108" s="35"/>
      <c r="FE108" s="35"/>
      <c r="FF108" s="35"/>
      <c r="FG108" s="35"/>
      <c r="FH108" s="35"/>
      <c r="FI108" s="35">
        <v>27794.510000000009</v>
      </c>
      <c r="FJ108" s="35"/>
      <c r="FK108" s="35"/>
      <c r="FL108" s="35"/>
      <c r="FM108" s="35">
        <v>677794.51</v>
      </c>
      <c r="FN108" s="35">
        <v>25887.5</v>
      </c>
      <c r="FO108" s="35">
        <v>2078308.2</v>
      </c>
      <c r="FP108" s="35">
        <v>3817480</v>
      </c>
      <c r="FQ108" s="35">
        <v>0</v>
      </c>
      <c r="FR108" s="35">
        <v>25887.5</v>
      </c>
      <c r="FS108" s="35">
        <v>0</v>
      </c>
      <c r="FV108" s="4"/>
      <c r="FW108" s="4"/>
      <c r="FX108" s="4"/>
    </row>
    <row r="109" spans="1:181" ht="16.5" hidden="1" customHeight="1" outlineLevel="1" x14ac:dyDescent="0.25">
      <c r="A109" s="33"/>
      <c r="B109" s="34" t="s">
        <v>240</v>
      </c>
      <c r="C109" s="35">
        <v>0</v>
      </c>
      <c r="D109" s="35"/>
      <c r="E109" s="35"/>
      <c r="F109" s="35">
        <v>0</v>
      </c>
      <c r="G109" s="35"/>
      <c r="H109" s="35"/>
      <c r="I109" s="35">
        <v>0</v>
      </c>
      <c r="J109" s="35"/>
      <c r="K109" s="35"/>
      <c r="L109" s="35"/>
      <c r="M109" s="35"/>
      <c r="N109" s="35"/>
      <c r="O109" s="35">
        <v>0</v>
      </c>
      <c r="P109" s="35"/>
      <c r="Q109" s="35"/>
      <c r="R109" s="35">
        <v>0</v>
      </c>
      <c r="S109" s="35"/>
      <c r="T109" s="35"/>
      <c r="U109" s="35"/>
      <c r="V109" s="35"/>
      <c r="W109" s="35">
        <v>0</v>
      </c>
      <c r="X109" s="35"/>
      <c r="Y109" s="35"/>
      <c r="Z109" s="35"/>
      <c r="AA109" s="35"/>
      <c r="AB109" s="35"/>
      <c r="AC109" s="35">
        <v>0</v>
      </c>
      <c r="AD109" s="35"/>
      <c r="AE109" s="35"/>
      <c r="AF109" s="35"/>
      <c r="AG109" s="35"/>
      <c r="AH109" s="35">
        <v>0</v>
      </c>
      <c r="AI109" s="35"/>
      <c r="AJ109" s="35"/>
      <c r="AK109" s="35">
        <v>0</v>
      </c>
      <c r="AL109" s="35">
        <v>0</v>
      </c>
      <c r="AM109" s="35"/>
      <c r="AN109" s="35"/>
      <c r="AO109" s="35"/>
      <c r="AP109" s="35"/>
      <c r="AQ109" s="35"/>
      <c r="AR109" s="35"/>
      <c r="AS109" s="35">
        <v>0</v>
      </c>
      <c r="AT109" s="35"/>
      <c r="AU109" s="35"/>
      <c r="AV109" s="35">
        <v>0</v>
      </c>
      <c r="AW109" s="35"/>
      <c r="AX109" s="35"/>
      <c r="AY109" s="35"/>
      <c r="AZ109" s="35"/>
      <c r="BA109" s="35"/>
      <c r="BB109" s="35">
        <v>0</v>
      </c>
      <c r="BC109" s="35"/>
      <c r="BD109" s="35"/>
      <c r="BE109" s="35"/>
      <c r="BF109" s="35">
        <v>0</v>
      </c>
      <c r="BG109" s="35"/>
      <c r="BH109" s="35">
        <v>0</v>
      </c>
      <c r="BI109" s="35"/>
      <c r="BJ109" s="35"/>
      <c r="BK109" s="35"/>
      <c r="BL109" s="35"/>
      <c r="BM109" s="35"/>
      <c r="BN109" s="35"/>
      <c r="BO109" s="35"/>
      <c r="BP109" s="35"/>
      <c r="BQ109" s="35"/>
      <c r="BR109" s="35">
        <v>0</v>
      </c>
      <c r="BS109" s="35"/>
      <c r="BT109" s="35"/>
      <c r="BU109" s="35"/>
      <c r="BV109" s="35">
        <v>0</v>
      </c>
      <c r="BW109" s="35"/>
      <c r="BX109" s="35"/>
      <c r="BY109" s="35">
        <v>0</v>
      </c>
      <c r="BZ109" s="35"/>
      <c r="CA109" s="35">
        <v>0</v>
      </c>
      <c r="CB109" s="35">
        <v>0</v>
      </c>
      <c r="CC109" s="35">
        <v>0</v>
      </c>
      <c r="CD109" s="35">
        <v>0</v>
      </c>
      <c r="CE109" s="35">
        <v>0</v>
      </c>
      <c r="CF109" s="35"/>
      <c r="CG109" s="35">
        <v>0</v>
      </c>
      <c r="CH109" s="35"/>
      <c r="CI109" s="35"/>
      <c r="CJ109" s="35"/>
      <c r="CK109" s="35">
        <v>0</v>
      </c>
      <c r="CL109" s="35"/>
      <c r="CM109" s="35"/>
      <c r="CN109" s="35"/>
      <c r="CO109" s="35">
        <v>0</v>
      </c>
      <c r="CP109" s="35"/>
      <c r="CQ109" s="35">
        <v>0</v>
      </c>
      <c r="CR109" s="35"/>
      <c r="CS109" s="35"/>
      <c r="CT109" s="35"/>
      <c r="CU109" s="35"/>
      <c r="CV109" s="35"/>
      <c r="CW109" s="35"/>
      <c r="CX109" s="35"/>
      <c r="CY109" s="35"/>
      <c r="CZ109" s="35">
        <v>0</v>
      </c>
      <c r="DA109" s="35"/>
      <c r="DB109" s="35"/>
      <c r="DC109" s="35">
        <v>0</v>
      </c>
      <c r="DD109" s="35"/>
      <c r="DE109" s="35">
        <v>0</v>
      </c>
      <c r="DF109" s="35"/>
      <c r="DG109" s="35">
        <v>0</v>
      </c>
      <c r="DH109" s="35"/>
      <c r="DI109" s="35"/>
      <c r="DJ109" s="35"/>
      <c r="DK109" s="35"/>
      <c r="DL109" s="35"/>
      <c r="DM109" s="35"/>
      <c r="DN109" s="35">
        <v>0</v>
      </c>
      <c r="DO109" s="35"/>
      <c r="DP109" s="35"/>
      <c r="DQ109" s="35"/>
      <c r="DR109" s="35"/>
      <c r="DS109" s="35">
        <v>0</v>
      </c>
      <c r="DT109" s="35">
        <v>0</v>
      </c>
      <c r="DU109" s="35"/>
      <c r="DV109" s="35">
        <v>0</v>
      </c>
      <c r="DW109" s="35">
        <v>0</v>
      </c>
      <c r="DX109" s="35"/>
      <c r="DY109" s="35"/>
      <c r="DZ109" s="35"/>
      <c r="EA109" s="35"/>
      <c r="EB109" s="35">
        <v>0</v>
      </c>
      <c r="EC109" s="35"/>
      <c r="ED109" s="35"/>
      <c r="EE109" s="35">
        <v>0</v>
      </c>
      <c r="EF109" s="35"/>
      <c r="EG109" s="35"/>
      <c r="EH109" s="35">
        <v>0</v>
      </c>
      <c r="EI109" s="35"/>
      <c r="EJ109" s="35"/>
      <c r="EK109" s="35"/>
      <c r="EL109" s="35"/>
      <c r="EM109" s="35"/>
      <c r="EN109" s="35"/>
      <c r="EO109" s="35"/>
      <c r="EP109" s="35"/>
      <c r="EQ109" s="35"/>
      <c r="ER109" s="35">
        <v>0</v>
      </c>
      <c r="ES109" s="35"/>
      <c r="ET109" s="35"/>
      <c r="EU109" s="35"/>
      <c r="EV109" s="35"/>
      <c r="EW109" s="35">
        <v>0</v>
      </c>
      <c r="EX109" s="35"/>
      <c r="EY109" s="35">
        <v>0</v>
      </c>
      <c r="EZ109" s="35"/>
      <c r="FA109" s="35"/>
      <c r="FB109" s="35"/>
      <c r="FC109" s="35"/>
      <c r="FD109" s="35"/>
      <c r="FE109" s="35"/>
      <c r="FF109" s="35"/>
      <c r="FG109" s="35"/>
      <c r="FH109" s="35"/>
      <c r="FI109" s="35">
        <v>0</v>
      </c>
      <c r="FJ109" s="35"/>
      <c r="FK109" s="35"/>
      <c r="FL109" s="35"/>
      <c r="FM109" s="35">
        <v>0</v>
      </c>
      <c r="FN109" s="35"/>
      <c r="FO109" s="35">
        <v>0</v>
      </c>
      <c r="FP109" s="35">
        <v>0</v>
      </c>
      <c r="FQ109" s="35">
        <v>0</v>
      </c>
      <c r="FR109" s="35">
        <v>0</v>
      </c>
      <c r="FS109" s="35">
        <v>0</v>
      </c>
      <c r="FV109" s="4"/>
      <c r="FW109" s="4"/>
      <c r="FX109" s="4"/>
    </row>
    <row r="110" spans="1:181" ht="16.5" hidden="1" customHeight="1" outlineLevel="1" x14ac:dyDescent="0.25">
      <c r="A110" s="33"/>
      <c r="B110" s="34" t="s">
        <v>241</v>
      </c>
      <c r="C110" s="35">
        <v>0</v>
      </c>
      <c r="D110" s="35"/>
      <c r="E110" s="35"/>
      <c r="F110" s="35">
        <v>0</v>
      </c>
      <c r="G110" s="35"/>
      <c r="H110" s="35"/>
      <c r="I110" s="35">
        <v>0</v>
      </c>
      <c r="J110" s="35"/>
      <c r="K110" s="35"/>
      <c r="L110" s="35"/>
      <c r="M110" s="35"/>
      <c r="N110" s="35"/>
      <c r="O110" s="35">
        <v>0</v>
      </c>
      <c r="P110" s="35"/>
      <c r="Q110" s="35"/>
      <c r="R110" s="35">
        <v>0</v>
      </c>
      <c r="S110" s="35"/>
      <c r="T110" s="35"/>
      <c r="U110" s="35"/>
      <c r="V110" s="35"/>
      <c r="W110" s="35">
        <v>0</v>
      </c>
      <c r="X110" s="35"/>
      <c r="Y110" s="35"/>
      <c r="Z110" s="35"/>
      <c r="AA110" s="35"/>
      <c r="AB110" s="35"/>
      <c r="AC110" s="35">
        <v>0</v>
      </c>
      <c r="AD110" s="35"/>
      <c r="AE110" s="35"/>
      <c r="AF110" s="35"/>
      <c r="AG110" s="35"/>
      <c r="AH110" s="35">
        <v>0</v>
      </c>
      <c r="AI110" s="35"/>
      <c r="AJ110" s="35"/>
      <c r="AK110" s="35">
        <v>0</v>
      </c>
      <c r="AL110" s="35">
        <v>0</v>
      </c>
      <c r="AM110" s="35"/>
      <c r="AN110" s="35"/>
      <c r="AO110" s="35"/>
      <c r="AP110" s="35"/>
      <c r="AQ110" s="35"/>
      <c r="AR110" s="35"/>
      <c r="AS110" s="35">
        <v>0</v>
      </c>
      <c r="AT110" s="35"/>
      <c r="AU110" s="35"/>
      <c r="AV110" s="35">
        <v>0</v>
      </c>
      <c r="AW110" s="35"/>
      <c r="AX110" s="35"/>
      <c r="AY110" s="35"/>
      <c r="AZ110" s="35"/>
      <c r="BA110" s="35"/>
      <c r="BB110" s="35">
        <v>0</v>
      </c>
      <c r="BC110" s="35"/>
      <c r="BD110" s="35"/>
      <c r="BE110" s="35"/>
      <c r="BF110" s="35">
        <v>0</v>
      </c>
      <c r="BG110" s="35"/>
      <c r="BH110" s="35">
        <v>0</v>
      </c>
      <c r="BI110" s="35"/>
      <c r="BJ110" s="35"/>
      <c r="BK110" s="35"/>
      <c r="BL110" s="35"/>
      <c r="BM110" s="35"/>
      <c r="BN110" s="35"/>
      <c r="BO110" s="35"/>
      <c r="BP110" s="35"/>
      <c r="BQ110" s="35"/>
      <c r="BR110" s="35">
        <v>0</v>
      </c>
      <c r="BS110" s="35"/>
      <c r="BT110" s="35"/>
      <c r="BU110" s="35"/>
      <c r="BV110" s="35">
        <v>0</v>
      </c>
      <c r="BW110" s="35"/>
      <c r="BX110" s="35"/>
      <c r="BY110" s="35">
        <v>0</v>
      </c>
      <c r="BZ110" s="35"/>
      <c r="CA110" s="35">
        <v>0</v>
      </c>
      <c r="CB110" s="35">
        <v>0</v>
      </c>
      <c r="CC110" s="35">
        <v>0</v>
      </c>
      <c r="CD110" s="35">
        <v>0</v>
      </c>
      <c r="CE110" s="35">
        <v>0</v>
      </c>
      <c r="CF110" s="35"/>
      <c r="CG110" s="35">
        <v>0</v>
      </c>
      <c r="CH110" s="35"/>
      <c r="CI110" s="35"/>
      <c r="CJ110" s="35"/>
      <c r="CK110" s="35">
        <v>0</v>
      </c>
      <c r="CL110" s="35"/>
      <c r="CM110" s="35"/>
      <c r="CN110" s="35"/>
      <c r="CO110" s="35">
        <v>0</v>
      </c>
      <c r="CP110" s="35"/>
      <c r="CQ110" s="35">
        <v>0</v>
      </c>
      <c r="CR110" s="35"/>
      <c r="CS110" s="35"/>
      <c r="CT110" s="35"/>
      <c r="CU110" s="35"/>
      <c r="CV110" s="35"/>
      <c r="CW110" s="35"/>
      <c r="CX110" s="35"/>
      <c r="CY110" s="35"/>
      <c r="CZ110" s="35">
        <v>0</v>
      </c>
      <c r="DA110" s="35"/>
      <c r="DB110" s="35"/>
      <c r="DC110" s="35">
        <v>0</v>
      </c>
      <c r="DD110" s="35"/>
      <c r="DE110" s="35">
        <v>0</v>
      </c>
      <c r="DF110" s="35"/>
      <c r="DG110" s="35">
        <v>0</v>
      </c>
      <c r="DH110" s="35"/>
      <c r="DI110" s="35"/>
      <c r="DJ110" s="35"/>
      <c r="DK110" s="35"/>
      <c r="DL110" s="35"/>
      <c r="DM110" s="35"/>
      <c r="DN110" s="35">
        <v>0</v>
      </c>
      <c r="DO110" s="35"/>
      <c r="DP110" s="35"/>
      <c r="DQ110" s="35"/>
      <c r="DR110" s="35"/>
      <c r="DS110" s="35">
        <v>0</v>
      </c>
      <c r="DT110" s="35">
        <v>0</v>
      </c>
      <c r="DU110" s="35"/>
      <c r="DV110" s="35">
        <v>0</v>
      </c>
      <c r="DW110" s="35">
        <v>0</v>
      </c>
      <c r="DX110" s="35"/>
      <c r="DY110" s="35"/>
      <c r="DZ110" s="35"/>
      <c r="EA110" s="35"/>
      <c r="EB110" s="35">
        <v>0</v>
      </c>
      <c r="EC110" s="35"/>
      <c r="ED110" s="35"/>
      <c r="EE110" s="35">
        <v>0</v>
      </c>
      <c r="EF110" s="35"/>
      <c r="EG110" s="35"/>
      <c r="EH110" s="35">
        <v>0</v>
      </c>
      <c r="EI110" s="35"/>
      <c r="EJ110" s="35"/>
      <c r="EK110" s="35"/>
      <c r="EL110" s="35"/>
      <c r="EM110" s="35"/>
      <c r="EN110" s="35"/>
      <c r="EO110" s="35"/>
      <c r="EP110" s="35"/>
      <c r="EQ110" s="35"/>
      <c r="ER110" s="35">
        <v>0</v>
      </c>
      <c r="ES110" s="35"/>
      <c r="ET110" s="35"/>
      <c r="EU110" s="35"/>
      <c r="EV110" s="35"/>
      <c r="EW110" s="35">
        <v>0</v>
      </c>
      <c r="EX110" s="35"/>
      <c r="EY110" s="35">
        <v>0</v>
      </c>
      <c r="EZ110" s="35"/>
      <c r="FA110" s="35"/>
      <c r="FB110" s="35"/>
      <c r="FC110" s="35"/>
      <c r="FD110" s="35"/>
      <c r="FE110" s="35"/>
      <c r="FF110" s="35"/>
      <c r="FG110" s="35"/>
      <c r="FH110" s="35"/>
      <c r="FI110" s="35">
        <v>0</v>
      </c>
      <c r="FJ110" s="35"/>
      <c r="FK110" s="35"/>
      <c r="FL110" s="35"/>
      <c r="FM110" s="35">
        <v>0</v>
      </c>
      <c r="FN110" s="35"/>
      <c r="FO110" s="35">
        <v>0</v>
      </c>
      <c r="FP110" s="35">
        <v>0</v>
      </c>
      <c r="FQ110" s="35">
        <v>0</v>
      </c>
      <c r="FR110" s="35">
        <v>0</v>
      </c>
      <c r="FS110" s="35">
        <v>0</v>
      </c>
      <c r="FV110" s="4"/>
      <c r="FW110" s="4"/>
      <c r="FX110" s="4"/>
    </row>
    <row r="111" spans="1:181" collapsed="1" x14ac:dyDescent="0.25">
      <c r="A111" s="33" t="s">
        <v>127</v>
      </c>
      <c r="B111" s="34" t="s">
        <v>242</v>
      </c>
      <c r="C111" s="49">
        <v>75570</v>
      </c>
      <c r="D111" s="35"/>
      <c r="E111" s="35"/>
      <c r="F111" s="35">
        <v>0</v>
      </c>
      <c r="G111" s="35"/>
      <c r="H111" s="35"/>
      <c r="I111" s="35">
        <v>0</v>
      </c>
      <c r="J111" s="35"/>
      <c r="K111" s="35">
        <v>154930</v>
      </c>
      <c r="L111" s="35">
        <v>-92960</v>
      </c>
      <c r="M111" s="35"/>
      <c r="N111" s="35"/>
      <c r="O111" s="35">
        <v>0</v>
      </c>
      <c r="P111" s="35"/>
      <c r="Q111" s="35"/>
      <c r="R111" s="35">
        <v>61970</v>
      </c>
      <c r="S111" s="35"/>
      <c r="T111" s="35"/>
      <c r="U111" s="35"/>
      <c r="V111" s="35"/>
      <c r="W111" s="35">
        <v>0</v>
      </c>
      <c r="X111" s="35"/>
      <c r="Y111" s="35"/>
      <c r="Z111" s="35"/>
      <c r="AA111" s="35"/>
      <c r="AB111" s="35"/>
      <c r="AC111" s="35">
        <v>61970</v>
      </c>
      <c r="AD111" s="35"/>
      <c r="AE111" s="35">
        <v>61970</v>
      </c>
      <c r="AF111" s="35"/>
      <c r="AG111" s="35"/>
      <c r="AH111" s="35">
        <v>0</v>
      </c>
      <c r="AI111" s="35"/>
      <c r="AJ111" s="35"/>
      <c r="AK111" s="35">
        <v>0</v>
      </c>
      <c r="AL111" s="35">
        <v>0</v>
      </c>
      <c r="AM111" s="35">
        <v>92960</v>
      </c>
      <c r="AN111" s="35"/>
      <c r="AO111" s="35"/>
      <c r="AP111" s="35">
        <v>61970</v>
      </c>
      <c r="AQ111" s="35"/>
      <c r="AR111" s="35"/>
      <c r="AS111" s="35">
        <v>154930</v>
      </c>
      <c r="AT111" s="35"/>
      <c r="AU111" s="35"/>
      <c r="AV111" s="35">
        <v>0</v>
      </c>
      <c r="AW111" s="35"/>
      <c r="AX111" s="35"/>
      <c r="AY111" s="35"/>
      <c r="AZ111" s="35"/>
      <c r="BA111" s="35"/>
      <c r="BB111" s="35">
        <v>154930</v>
      </c>
      <c r="BC111" s="35"/>
      <c r="BD111" s="35"/>
      <c r="BE111" s="35"/>
      <c r="BF111" s="35">
        <v>154930</v>
      </c>
      <c r="BG111" s="35"/>
      <c r="BH111" s="35">
        <v>0</v>
      </c>
      <c r="BI111" s="35"/>
      <c r="BJ111" s="35"/>
      <c r="BK111" s="35"/>
      <c r="BL111" s="35"/>
      <c r="BM111" s="35"/>
      <c r="BN111" s="35"/>
      <c r="BO111" s="35"/>
      <c r="BP111" s="35"/>
      <c r="BQ111" s="35"/>
      <c r="BR111" s="35">
        <v>154930</v>
      </c>
      <c r="BS111" s="35"/>
      <c r="BT111" s="35"/>
      <c r="BU111" s="35"/>
      <c r="BV111" s="35">
        <v>154930</v>
      </c>
      <c r="BW111" s="35"/>
      <c r="BX111" s="35"/>
      <c r="BY111" s="35">
        <v>0</v>
      </c>
      <c r="BZ111" s="35"/>
      <c r="CA111" s="35">
        <v>0</v>
      </c>
      <c r="CB111" s="35">
        <v>0</v>
      </c>
      <c r="CC111" s="35">
        <v>0</v>
      </c>
      <c r="CD111" s="35">
        <v>0</v>
      </c>
      <c r="CE111" s="35">
        <v>25820</v>
      </c>
      <c r="CF111" s="35">
        <v>25820</v>
      </c>
      <c r="CG111" s="35">
        <v>154930</v>
      </c>
      <c r="CH111" s="35"/>
      <c r="CI111" s="35"/>
      <c r="CJ111" s="35"/>
      <c r="CK111" s="35">
        <v>206570</v>
      </c>
      <c r="CL111" s="35"/>
      <c r="CM111" s="35"/>
      <c r="CN111" s="35"/>
      <c r="CO111" s="35">
        <v>0</v>
      </c>
      <c r="CP111" s="35"/>
      <c r="CQ111" s="35">
        <v>0</v>
      </c>
      <c r="CR111" s="35"/>
      <c r="CS111" s="35"/>
      <c r="CT111" s="35"/>
      <c r="CU111" s="35"/>
      <c r="CV111" s="35"/>
      <c r="CW111" s="35"/>
      <c r="CX111" s="35"/>
      <c r="CY111" s="35"/>
      <c r="CZ111" s="35">
        <v>206570</v>
      </c>
      <c r="DA111" s="35"/>
      <c r="DB111" s="35"/>
      <c r="DC111" s="35">
        <v>206570</v>
      </c>
      <c r="DD111" s="35"/>
      <c r="DE111" s="35">
        <v>0</v>
      </c>
      <c r="DF111" s="35"/>
      <c r="DG111" s="35">
        <v>0</v>
      </c>
      <c r="DH111" s="35"/>
      <c r="DI111" s="35"/>
      <c r="DJ111" s="35"/>
      <c r="DK111" s="35"/>
      <c r="DL111" s="35"/>
      <c r="DM111" s="35"/>
      <c r="DN111" s="35">
        <v>206570</v>
      </c>
      <c r="DO111" s="35"/>
      <c r="DP111" s="35"/>
      <c r="DQ111" s="35"/>
      <c r="DR111" s="35"/>
      <c r="DS111" s="35">
        <v>206570</v>
      </c>
      <c r="DT111" s="35">
        <v>0</v>
      </c>
      <c r="DU111" s="35"/>
      <c r="DV111" s="35">
        <v>0</v>
      </c>
      <c r="DW111" s="35">
        <v>0</v>
      </c>
      <c r="DX111" s="35"/>
      <c r="DY111" s="35"/>
      <c r="DZ111" s="35"/>
      <c r="EA111" s="35"/>
      <c r="EB111" s="35">
        <v>206570</v>
      </c>
      <c r="EC111" s="35"/>
      <c r="ED111" s="35">
        <v>131000</v>
      </c>
      <c r="EE111" s="35">
        <v>72.959999999999994</v>
      </c>
      <c r="EF111" s="35"/>
      <c r="EG111" s="35"/>
      <c r="EH111" s="35">
        <v>75497.039999999994</v>
      </c>
      <c r="EI111" s="35"/>
      <c r="EJ111" s="35"/>
      <c r="EK111" s="35"/>
      <c r="EL111" s="35"/>
      <c r="EM111" s="35"/>
      <c r="EN111" s="35"/>
      <c r="EO111" s="35"/>
      <c r="EP111" s="35"/>
      <c r="EQ111" s="35"/>
      <c r="ER111" s="35">
        <v>72.959999999999994</v>
      </c>
      <c r="ES111" s="35"/>
      <c r="ET111" s="35"/>
      <c r="EU111" s="35"/>
      <c r="EV111" s="35"/>
      <c r="EW111" s="35">
        <v>72.959999999999994</v>
      </c>
      <c r="EX111" s="35"/>
      <c r="EY111" s="35">
        <v>0</v>
      </c>
      <c r="EZ111" s="35"/>
      <c r="FA111" s="35"/>
      <c r="FB111" s="35"/>
      <c r="FC111" s="35"/>
      <c r="FD111" s="35"/>
      <c r="FE111" s="35"/>
      <c r="FF111" s="35"/>
      <c r="FG111" s="35"/>
      <c r="FH111" s="35"/>
      <c r="FI111" s="35">
        <v>72.959999999999994</v>
      </c>
      <c r="FJ111" s="35"/>
      <c r="FK111" s="35"/>
      <c r="FL111" s="35"/>
      <c r="FM111" s="35">
        <v>72.959999999999994</v>
      </c>
      <c r="FN111" s="35"/>
      <c r="FO111" s="35">
        <v>75570</v>
      </c>
      <c r="FP111" s="35">
        <v>75570</v>
      </c>
      <c r="FQ111" s="35">
        <v>0</v>
      </c>
      <c r="FR111" s="35">
        <v>0</v>
      </c>
      <c r="FS111" s="35">
        <v>0</v>
      </c>
      <c r="FV111" s="4"/>
      <c r="FW111" s="4"/>
      <c r="FX111" s="4"/>
    </row>
    <row r="112" spans="1:181" ht="22.5" x14ac:dyDescent="0.25">
      <c r="A112" s="57" t="s">
        <v>129</v>
      </c>
      <c r="B112" s="58" t="s">
        <v>243</v>
      </c>
      <c r="C112" s="59">
        <f>C113+C116</f>
        <v>29354300</v>
      </c>
      <c r="D112" s="59">
        <f t="shared" ref="D112:BN112" si="84">D113+D116</f>
        <v>0</v>
      </c>
      <c r="E112" s="59">
        <f t="shared" si="84"/>
        <v>1690570</v>
      </c>
      <c r="F112" s="59">
        <f t="shared" si="84"/>
        <v>95383.52999999997</v>
      </c>
      <c r="G112" s="59">
        <f t="shared" si="84"/>
        <v>0</v>
      </c>
      <c r="H112" s="59">
        <f t="shared" si="84"/>
        <v>0</v>
      </c>
      <c r="I112" s="59">
        <f t="shared" si="84"/>
        <v>1595186.47</v>
      </c>
      <c r="J112" s="59">
        <f t="shared" si="84"/>
        <v>0</v>
      </c>
      <c r="K112" s="59">
        <f t="shared" si="84"/>
        <v>3210000</v>
      </c>
      <c r="L112" s="59">
        <f t="shared" si="84"/>
        <v>0</v>
      </c>
      <c r="M112" s="59">
        <f t="shared" si="84"/>
        <v>0</v>
      </c>
      <c r="N112" s="59">
        <f t="shared" si="84"/>
        <v>0</v>
      </c>
      <c r="O112" s="59">
        <f t="shared" si="84"/>
        <v>95383.52999999997</v>
      </c>
      <c r="P112" s="59">
        <f t="shared" si="84"/>
        <v>0</v>
      </c>
      <c r="Q112" s="59">
        <f t="shared" si="84"/>
        <v>0</v>
      </c>
      <c r="R112" s="59">
        <f t="shared" si="84"/>
        <v>870801.17000000016</v>
      </c>
      <c r="S112" s="59">
        <f t="shared" si="84"/>
        <v>0</v>
      </c>
      <c r="T112" s="59">
        <f t="shared" si="84"/>
        <v>0</v>
      </c>
      <c r="U112" s="59">
        <f t="shared" si="84"/>
        <v>0</v>
      </c>
      <c r="V112" s="59">
        <f t="shared" si="84"/>
        <v>0</v>
      </c>
      <c r="W112" s="59">
        <f t="shared" si="84"/>
        <v>2434582.36</v>
      </c>
      <c r="X112" s="59">
        <f t="shared" si="84"/>
        <v>0</v>
      </c>
      <c r="Y112" s="59">
        <f t="shared" si="84"/>
        <v>0</v>
      </c>
      <c r="Z112" s="59">
        <f t="shared" si="84"/>
        <v>2883720</v>
      </c>
      <c r="AA112" s="59">
        <f t="shared" si="84"/>
        <v>0</v>
      </c>
      <c r="AB112" s="59">
        <f t="shared" si="84"/>
        <v>0</v>
      </c>
      <c r="AC112" s="59">
        <f t="shared" si="84"/>
        <v>870801.17000000016</v>
      </c>
      <c r="AD112" s="59">
        <f t="shared" si="84"/>
        <v>0</v>
      </c>
      <c r="AE112" s="59">
        <f t="shared" si="84"/>
        <v>317209.74</v>
      </c>
      <c r="AF112" s="59">
        <f t="shared" si="84"/>
        <v>0</v>
      </c>
      <c r="AG112" s="59">
        <f t="shared" si="84"/>
        <v>0</v>
      </c>
      <c r="AH112" s="59">
        <f t="shared" si="84"/>
        <v>3437311.43</v>
      </c>
      <c r="AI112" s="59">
        <f t="shared" si="84"/>
        <v>0</v>
      </c>
      <c r="AJ112" s="59">
        <f t="shared" si="84"/>
        <v>0</v>
      </c>
      <c r="AK112" s="59">
        <f t="shared" si="84"/>
        <v>7467080.2599999998</v>
      </c>
      <c r="AL112" s="59">
        <f t="shared" si="84"/>
        <v>0</v>
      </c>
      <c r="AM112" s="59">
        <f t="shared" si="84"/>
        <v>3210000</v>
      </c>
      <c r="AN112" s="59">
        <f t="shared" si="84"/>
        <v>0</v>
      </c>
      <c r="AO112" s="59">
        <f t="shared" si="84"/>
        <v>0</v>
      </c>
      <c r="AP112" s="59">
        <f t="shared" si="84"/>
        <v>317209.74</v>
      </c>
      <c r="AQ112" s="59">
        <f t="shared" si="84"/>
        <v>0</v>
      </c>
      <c r="AR112" s="59">
        <f t="shared" si="84"/>
        <v>0</v>
      </c>
      <c r="AS112" s="59">
        <f t="shared" si="84"/>
        <v>2607449.41</v>
      </c>
      <c r="AT112" s="59">
        <f t="shared" si="84"/>
        <v>0</v>
      </c>
      <c r="AU112" s="59">
        <f t="shared" si="84"/>
        <v>0</v>
      </c>
      <c r="AV112" s="59">
        <f t="shared" si="84"/>
        <v>919760.33000000007</v>
      </c>
      <c r="AW112" s="59">
        <f t="shared" si="84"/>
        <v>0</v>
      </c>
      <c r="AX112" s="59">
        <f t="shared" si="84"/>
        <v>3210000</v>
      </c>
      <c r="AY112" s="59">
        <f t="shared" si="84"/>
        <v>0</v>
      </c>
      <c r="AZ112" s="59">
        <f t="shared" si="84"/>
        <v>0</v>
      </c>
      <c r="BA112" s="59">
        <f t="shared" si="84"/>
        <v>0</v>
      </c>
      <c r="BB112" s="59">
        <f t="shared" si="84"/>
        <v>2607449.41</v>
      </c>
      <c r="BC112" s="59">
        <f t="shared" si="84"/>
        <v>0</v>
      </c>
      <c r="BD112" s="59">
        <f t="shared" si="84"/>
        <v>0</v>
      </c>
      <c r="BE112" s="59">
        <f t="shared" si="84"/>
        <v>0</v>
      </c>
      <c r="BF112" s="59">
        <f t="shared" si="84"/>
        <v>2609497.6799999997</v>
      </c>
      <c r="BG112" s="59">
        <f t="shared" si="84"/>
        <v>0</v>
      </c>
      <c r="BH112" s="59">
        <f t="shared" si="84"/>
        <v>3207951.73</v>
      </c>
      <c r="BI112" s="59">
        <f t="shared" si="84"/>
        <v>0</v>
      </c>
      <c r="BJ112" s="59">
        <f t="shared" si="84"/>
        <v>184280</v>
      </c>
      <c r="BK112" s="59">
        <f t="shared" si="84"/>
        <v>0</v>
      </c>
      <c r="BL112" s="59">
        <f t="shared" si="84"/>
        <v>0</v>
      </c>
      <c r="BM112" s="59">
        <f t="shared" si="84"/>
        <v>0</v>
      </c>
      <c r="BN112" s="59">
        <f t="shared" si="84"/>
        <v>0</v>
      </c>
      <c r="BO112" s="59">
        <f t="shared" ref="BO112:DZ112" si="85">BO113+BO116</f>
        <v>0</v>
      </c>
      <c r="BP112" s="59">
        <f t="shared" si="85"/>
        <v>1500000</v>
      </c>
      <c r="BQ112" s="59">
        <f t="shared" si="85"/>
        <v>0</v>
      </c>
      <c r="BR112" s="59">
        <f t="shared" si="85"/>
        <v>2609497.6799999997</v>
      </c>
      <c r="BS112" s="59">
        <f t="shared" si="85"/>
        <v>0</v>
      </c>
      <c r="BT112" s="59">
        <f t="shared" si="85"/>
        <v>0</v>
      </c>
      <c r="BU112" s="59">
        <f t="shared" si="85"/>
        <v>0</v>
      </c>
      <c r="BV112" s="59">
        <f t="shared" si="85"/>
        <v>12605.870000000039</v>
      </c>
      <c r="BW112" s="59">
        <f t="shared" si="85"/>
        <v>0</v>
      </c>
      <c r="BX112" s="59">
        <f t="shared" si="85"/>
        <v>0</v>
      </c>
      <c r="BY112" s="59">
        <f t="shared" si="85"/>
        <v>4281171.8100000005</v>
      </c>
      <c r="BZ112" s="59">
        <f t="shared" si="85"/>
        <v>0</v>
      </c>
      <c r="CA112" s="59">
        <f t="shared" si="85"/>
        <v>8408883.870000001</v>
      </c>
      <c r="CB112" s="59">
        <f t="shared" si="85"/>
        <v>0</v>
      </c>
      <c r="CC112" s="59">
        <f t="shared" si="85"/>
        <v>15875964.129999999</v>
      </c>
      <c r="CD112" s="59">
        <f t="shared" si="85"/>
        <v>0</v>
      </c>
      <c r="CE112" s="59">
        <f t="shared" si="85"/>
        <v>1324050</v>
      </c>
      <c r="CF112" s="59">
        <f t="shared" si="85"/>
        <v>1324050</v>
      </c>
      <c r="CG112" s="59">
        <f t="shared" si="85"/>
        <v>12605.870000000148</v>
      </c>
      <c r="CH112" s="59">
        <f t="shared" si="85"/>
        <v>0</v>
      </c>
      <c r="CI112" s="59">
        <f t="shared" si="85"/>
        <v>0</v>
      </c>
      <c r="CJ112" s="59">
        <f t="shared" si="85"/>
        <v>0</v>
      </c>
      <c r="CK112" s="59">
        <f t="shared" si="85"/>
        <v>1981153.13</v>
      </c>
      <c r="CL112" s="59">
        <f t="shared" si="85"/>
        <v>0</v>
      </c>
      <c r="CM112" s="59">
        <f t="shared" si="85"/>
        <v>0</v>
      </c>
      <c r="CN112" s="59">
        <f t="shared" si="85"/>
        <v>0</v>
      </c>
      <c r="CO112" s="59">
        <f t="shared" si="85"/>
        <v>679552.74000000011</v>
      </c>
      <c r="CP112" s="59">
        <f t="shared" si="85"/>
        <v>0</v>
      </c>
      <c r="CQ112" s="59">
        <f t="shared" si="85"/>
        <v>1324050</v>
      </c>
      <c r="CR112" s="59">
        <f t="shared" si="85"/>
        <v>1324050</v>
      </c>
      <c r="CS112" s="59">
        <f t="shared" si="85"/>
        <v>0</v>
      </c>
      <c r="CT112" s="59">
        <f t="shared" si="85"/>
        <v>0</v>
      </c>
      <c r="CU112" s="59">
        <f t="shared" si="85"/>
        <v>0</v>
      </c>
      <c r="CV112" s="59">
        <f t="shared" si="85"/>
        <v>0</v>
      </c>
      <c r="CW112" s="59">
        <f t="shared" si="85"/>
        <v>0</v>
      </c>
      <c r="CX112" s="59">
        <f t="shared" si="85"/>
        <v>0</v>
      </c>
      <c r="CY112" s="59">
        <f t="shared" si="85"/>
        <v>0</v>
      </c>
      <c r="CZ112" s="59">
        <f t="shared" si="85"/>
        <v>1981153.13</v>
      </c>
      <c r="DA112" s="59">
        <f t="shared" si="85"/>
        <v>0</v>
      </c>
      <c r="DB112" s="59">
        <f t="shared" si="85"/>
        <v>0</v>
      </c>
      <c r="DC112" s="59">
        <f t="shared" si="85"/>
        <v>3101791</v>
      </c>
      <c r="DD112" s="59">
        <f t="shared" si="85"/>
        <v>0</v>
      </c>
      <c r="DE112" s="59">
        <f t="shared" si="85"/>
        <v>1527462.13</v>
      </c>
      <c r="DF112" s="59">
        <f t="shared" si="85"/>
        <v>0</v>
      </c>
      <c r="DG112" s="59">
        <f t="shared" si="85"/>
        <v>0</v>
      </c>
      <c r="DH112" s="59">
        <f t="shared" si="85"/>
        <v>0</v>
      </c>
      <c r="DI112" s="59">
        <f t="shared" si="85"/>
        <v>0</v>
      </c>
      <c r="DJ112" s="59">
        <f t="shared" si="85"/>
        <v>0</v>
      </c>
      <c r="DK112" s="59">
        <f t="shared" si="85"/>
        <v>0</v>
      </c>
      <c r="DL112" s="59">
        <f t="shared" si="85"/>
        <v>1700000</v>
      </c>
      <c r="DM112" s="59">
        <f t="shared" si="85"/>
        <v>0</v>
      </c>
      <c r="DN112" s="59">
        <f t="shared" si="85"/>
        <v>3101791</v>
      </c>
      <c r="DO112" s="59">
        <f t="shared" si="85"/>
        <v>0</v>
      </c>
      <c r="DP112" s="59">
        <f t="shared" si="85"/>
        <v>0</v>
      </c>
      <c r="DQ112" s="59">
        <f t="shared" si="85"/>
        <v>0</v>
      </c>
      <c r="DR112" s="59">
        <f t="shared" si="85"/>
        <v>0</v>
      </c>
      <c r="DS112" s="59">
        <f t="shared" si="85"/>
        <v>313005.21000000008</v>
      </c>
      <c r="DT112" s="59">
        <f t="shared" si="85"/>
        <v>4488785.79</v>
      </c>
      <c r="DU112" s="59">
        <f t="shared" si="85"/>
        <v>0</v>
      </c>
      <c r="DV112" s="59">
        <f t="shared" si="85"/>
        <v>6695800.6600000001</v>
      </c>
      <c r="DW112" s="59">
        <f t="shared" si="85"/>
        <v>22571764.789999999</v>
      </c>
      <c r="DX112" s="59">
        <f t="shared" si="85"/>
        <v>2679530</v>
      </c>
      <c r="DY112" s="59">
        <f t="shared" si="85"/>
        <v>0</v>
      </c>
      <c r="DZ112" s="59">
        <f t="shared" si="85"/>
        <v>0</v>
      </c>
      <c r="EA112" s="59">
        <f t="shared" ref="EA112:FR112" si="86">EA113+EA116</f>
        <v>0</v>
      </c>
      <c r="EB112" s="59">
        <f t="shared" si="86"/>
        <v>313005.21000000008</v>
      </c>
      <c r="EC112" s="59">
        <f t="shared" si="86"/>
        <v>0</v>
      </c>
      <c r="ED112" s="59">
        <f t="shared" si="86"/>
        <v>0</v>
      </c>
      <c r="EE112" s="59">
        <f t="shared" si="86"/>
        <v>38272.730000000032</v>
      </c>
      <c r="EF112" s="59">
        <f t="shared" si="86"/>
        <v>0</v>
      </c>
      <c r="EG112" s="59">
        <f t="shared" si="86"/>
        <v>0</v>
      </c>
      <c r="EH112" s="59">
        <f t="shared" si="86"/>
        <v>2954262.4800000004</v>
      </c>
      <c r="EI112" s="59">
        <f t="shared" si="86"/>
        <v>0</v>
      </c>
      <c r="EJ112" s="59">
        <f t="shared" si="86"/>
        <v>0</v>
      </c>
      <c r="EK112" s="59">
        <f t="shared" si="86"/>
        <v>2350000</v>
      </c>
      <c r="EL112" s="59">
        <f t="shared" si="86"/>
        <v>0</v>
      </c>
      <c r="EM112" s="59">
        <f t="shared" si="86"/>
        <v>0</v>
      </c>
      <c r="EN112" s="59">
        <f t="shared" si="86"/>
        <v>0</v>
      </c>
      <c r="EO112" s="59">
        <f t="shared" si="86"/>
        <v>0</v>
      </c>
      <c r="EP112" s="59">
        <f t="shared" si="86"/>
        <v>0</v>
      </c>
      <c r="EQ112" s="59">
        <f t="shared" si="86"/>
        <v>0</v>
      </c>
      <c r="ER112" s="59">
        <f t="shared" si="86"/>
        <v>38272.730000000032</v>
      </c>
      <c r="ES112" s="59">
        <f t="shared" si="86"/>
        <v>0</v>
      </c>
      <c r="ET112" s="59">
        <f t="shared" si="86"/>
        <v>0</v>
      </c>
      <c r="EU112" s="59">
        <f t="shared" si="86"/>
        <v>0</v>
      </c>
      <c r="EV112" s="59">
        <f t="shared" si="86"/>
        <v>-60000</v>
      </c>
      <c r="EW112" s="59">
        <f t="shared" si="86"/>
        <v>1541173.42</v>
      </c>
      <c r="EX112" s="59">
        <f t="shared" si="86"/>
        <v>0</v>
      </c>
      <c r="EY112" s="59">
        <f t="shared" si="86"/>
        <v>787099.31</v>
      </c>
      <c r="EZ112" s="59">
        <f t="shared" si="86"/>
        <v>0</v>
      </c>
      <c r="FA112" s="59">
        <f t="shared" si="86"/>
        <v>0</v>
      </c>
      <c r="FB112" s="59">
        <f t="shared" si="86"/>
        <v>1750000</v>
      </c>
      <c r="FC112" s="59">
        <f t="shared" si="86"/>
        <v>0</v>
      </c>
      <c r="FD112" s="59">
        <f t="shared" si="86"/>
        <v>0</v>
      </c>
      <c r="FE112" s="59">
        <f t="shared" si="86"/>
        <v>0</v>
      </c>
      <c r="FF112" s="59">
        <f t="shared" si="86"/>
        <v>0</v>
      </c>
      <c r="FG112" s="59">
        <f t="shared" si="86"/>
        <v>0</v>
      </c>
      <c r="FH112" s="59">
        <f t="shared" si="86"/>
        <v>-250000</v>
      </c>
      <c r="FI112" s="59">
        <f t="shared" si="86"/>
        <v>1541173.42</v>
      </c>
      <c r="FJ112" s="59">
        <f t="shared" si="86"/>
        <v>0</v>
      </c>
      <c r="FK112" s="59">
        <f t="shared" si="86"/>
        <v>0</v>
      </c>
      <c r="FL112" s="59">
        <f t="shared" si="86"/>
        <v>0</v>
      </c>
      <c r="FM112" s="59">
        <f t="shared" si="86"/>
        <v>3041173.42</v>
      </c>
      <c r="FN112" s="59">
        <f t="shared" si="86"/>
        <v>0</v>
      </c>
      <c r="FO112" s="59">
        <f t="shared" si="86"/>
        <v>6782535.21</v>
      </c>
      <c r="FP112" s="59">
        <f t="shared" si="86"/>
        <v>29354300</v>
      </c>
      <c r="FQ112" s="59">
        <f t="shared" si="86"/>
        <v>0</v>
      </c>
      <c r="FR112" s="59">
        <f t="shared" si="86"/>
        <v>0</v>
      </c>
      <c r="FS112" s="59">
        <v>0</v>
      </c>
      <c r="FV112" s="4"/>
      <c r="FW112" s="4"/>
      <c r="FX112" s="4"/>
    </row>
    <row r="113" spans="1:180" x14ac:dyDescent="0.25">
      <c r="A113" s="57"/>
      <c r="B113" s="58" t="s">
        <v>151</v>
      </c>
      <c r="C113" s="32">
        <f>C114+C115</f>
        <v>22442300</v>
      </c>
      <c r="D113" s="32">
        <f t="shared" ref="D113:BN113" si="87">D114+D115</f>
        <v>0</v>
      </c>
      <c r="E113" s="32">
        <f t="shared" si="87"/>
        <v>1088570</v>
      </c>
      <c r="F113" s="32">
        <f t="shared" si="87"/>
        <v>33115.56</v>
      </c>
      <c r="G113" s="32">
        <f t="shared" si="87"/>
        <v>0</v>
      </c>
      <c r="H113" s="32">
        <f t="shared" si="87"/>
        <v>0</v>
      </c>
      <c r="I113" s="32">
        <f t="shared" si="87"/>
        <v>1055454.44</v>
      </c>
      <c r="J113" s="32">
        <f t="shared" si="87"/>
        <v>0</v>
      </c>
      <c r="K113" s="32">
        <f t="shared" si="87"/>
        <v>2570000</v>
      </c>
      <c r="L113" s="32">
        <f t="shared" si="87"/>
        <v>0</v>
      </c>
      <c r="M113" s="32">
        <f t="shared" si="87"/>
        <v>0</v>
      </c>
      <c r="N113" s="32">
        <f t="shared" si="87"/>
        <v>0</v>
      </c>
      <c r="O113" s="32">
        <f t="shared" si="87"/>
        <v>33115.56</v>
      </c>
      <c r="P113" s="32">
        <f t="shared" si="87"/>
        <v>0</v>
      </c>
      <c r="Q113" s="32">
        <f t="shared" si="87"/>
        <v>0</v>
      </c>
      <c r="R113" s="32">
        <f t="shared" si="87"/>
        <v>863641.01000000013</v>
      </c>
      <c r="S113" s="32">
        <f t="shared" si="87"/>
        <v>0</v>
      </c>
      <c r="T113" s="32">
        <f t="shared" si="87"/>
        <v>0</v>
      </c>
      <c r="U113" s="32">
        <f t="shared" si="87"/>
        <v>0</v>
      </c>
      <c r="V113" s="32">
        <f t="shared" si="87"/>
        <v>0</v>
      </c>
      <c r="W113" s="32">
        <f t="shared" si="87"/>
        <v>1739474.55</v>
      </c>
      <c r="X113" s="32">
        <f t="shared" si="87"/>
        <v>0</v>
      </c>
      <c r="Y113" s="32">
        <f t="shared" si="87"/>
        <v>0</v>
      </c>
      <c r="Z113" s="32">
        <f t="shared" si="87"/>
        <v>2243720</v>
      </c>
      <c r="AA113" s="32">
        <f t="shared" si="87"/>
        <v>0</v>
      </c>
      <c r="AB113" s="32">
        <f t="shared" si="87"/>
        <v>0</v>
      </c>
      <c r="AC113" s="32">
        <f t="shared" si="87"/>
        <v>863641.01000000013</v>
      </c>
      <c r="AD113" s="32">
        <f t="shared" si="87"/>
        <v>0</v>
      </c>
      <c r="AE113" s="32">
        <f t="shared" si="87"/>
        <v>304994.39999999991</v>
      </c>
      <c r="AF113" s="32">
        <f t="shared" si="87"/>
        <v>0</v>
      </c>
      <c r="AG113" s="32">
        <f t="shared" si="87"/>
        <v>0</v>
      </c>
      <c r="AH113" s="32">
        <f t="shared" si="87"/>
        <v>2802366.6100000003</v>
      </c>
      <c r="AI113" s="32">
        <f t="shared" si="87"/>
        <v>0</v>
      </c>
      <c r="AJ113" s="32">
        <f t="shared" si="87"/>
        <v>0</v>
      </c>
      <c r="AK113" s="32">
        <f t="shared" si="87"/>
        <v>5597295.5999999996</v>
      </c>
      <c r="AL113" s="32">
        <f t="shared" si="87"/>
        <v>0</v>
      </c>
      <c r="AM113" s="32">
        <f t="shared" si="87"/>
        <v>2570000</v>
      </c>
      <c r="AN113" s="32">
        <f t="shared" si="87"/>
        <v>0</v>
      </c>
      <c r="AO113" s="32">
        <f t="shared" si="87"/>
        <v>0</v>
      </c>
      <c r="AP113" s="32">
        <f t="shared" si="87"/>
        <v>304994.39999999991</v>
      </c>
      <c r="AQ113" s="32">
        <f t="shared" si="87"/>
        <v>0</v>
      </c>
      <c r="AR113" s="32">
        <f t="shared" si="87"/>
        <v>0</v>
      </c>
      <c r="AS113" s="32">
        <f t="shared" si="87"/>
        <v>2583675.0699999998</v>
      </c>
      <c r="AT113" s="32">
        <f t="shared" si="87"/>
        <v>0</v>
      </c>
      <c r="AU113" s="32">
        <f t="shared" si="87"/>
        <v>0</v>
      </c>
      <c r="AV113" s="32">
        <f t="shared" si="87"/>
        <v>291319.33000000007</v>
      </c>
      <c r="AW113" s="32">
        <f t="shared" si="87"/>
        <v>0</v>
      </c>
      <c r="AX113" s="32">
        <f t="shared" si="87"/>
        <v>2570000</v>
      </c>
      <c r="AY113" s="32">
        <f t="shared" si="87"/>
        <v>0</v>
      </c>
      <c r="AZ113" s="32">
        <f t="shared" si="87"/>
        <v>0</v>
      </c>
      <c r="BA113" s="32">
        <f t="shared" si="87"/>
        <v>0</v>
      </c>
      <c r="BB113" s="32">
        <f t="shared" si="87"/>
        <v>2583675.0699999998</v>
      </c>
      <c r="BC113" s="32">
        <f t="shared" si="87"/>
        <v>0</v>
      </c>
      <c r="BD113" s="32">
        <f t="shared" si="87"/>
        <v>0</v>
      </c>
      <c r="BE113" s="32">
        <f t="shared" si="87"/>
        <v>0</v>
      </c>
      <c r="BF113" s="32">
        <f t="shared" si="87"/>
        <v>2572971.5299999998</v>
      </c>
      <c r="BG113" s="32">
        <f t="shared" si="87"/>
        <v>0</v>
      </c>
      <c r="BH113" s="32">
        <f t="shared" si="87"/>
        <v>2580703.54</v>
      </c>
      <c r="BI113" s="32">
        <f t="shared" si="87"/>
        <v>0</v>
      </c>
      <c r="BJ113" s="32">
        <f t="shared" si="87"/>
        <v>184280</v>
      </c>
      <c r="BK113" s="32">
        <f t="shared" si="87"/>
        <v>0</v>
      </c>
      <c r="BL113" s="32">
        <f t="shared" si="87"/>
        <v>0</v>
      </c>
      <c r="BM113" s="32">
        <f t="shared" si="87"/>
        <v>0</v>
      </c>
      <c r="BN113" s="32">
        <f t="shared" si="87"/>
        <v>0</v>
      </c>
      <c r="BO113" s="32">
        <f t="shared" ref="BO113:DZ113" si="88">BO114+BO115</f>
        <v>0</v>
      </c>
      <c r="BP113" s="32">
        <f t="shared" si="88"/>
        <v>1500000</v>
      </c>
      <c r="BQ113" s="32">
        <f t="shared" si="88"/>
        <v>0</v>
      </c>
      <c r="BR113" s="32">
        <f t="shared" si="88"/>
        <v>2572971.5299999998</v>
      </c>
      <c r="BS113" s="32">
        <f t="shared" si="88"/>
        <v>0</v>
      </c>
      <c r="BT113" s="32">
        <f t="shared" si="88"/>
        <v>0</v>
      </c>
      <c r="BU113" s="32">
        <f t="shared" si="88"/>
        <v>0</v>
      </c>
      <c r="BV113" s="32">
        <f t="shared" si="88"/>
        <v>11701.160000000038</v>
      </c>
      <c r="BW113" s="32">
        <f t="shared" si="88"/>
        <v>0</v>
      </c>
      <c r="BX113" s="32">
        <f t="shared" si="88"/>
        <v>0</v>
      </c>
      <c r="BY113" s="32">
        <f t="shared" si="88"/>
        <v>4245550.37</v>
      </c>
      <c r="BZ113" s="32">
        <f t="shared" si="88"/>
        <v>0</v>
      </c>
      <c r="CA113" s="32">
        <f t="shared" si="88"/>
        <v>7117573.2400000002</v>
      </c>
      <c r="CB113" s="32">
        <f t="shared" si="88"/>
        <v>0</v>
      </c>
      <c r="CC113" s="32">
        <f t="shared" si="88"/>
        <v>12714868.84</v>
      </c>
      <c r="CD113" s="32">
        <f t="shared" si="88"/>
        <v>0</v>
      </c>
      <c r="CE113" s="32">
        <f t="shared" si="88"/>
        <v>669050</v>
      </c>
      <c r="CF113" s="32">
        <f t="shared" si="88"/>
        <v>1274050</v>
      </c>
      <c r="CG113" s="32">
        <f t="shared" si="88"/>
        <v>11701.160000000149</v>
      </c>
      <c r="CH113" s="32">
        <f t="shared" si="88"/>
        <v>0</v>
      </c>
      <c r="CI113" s="32">
        <f t="shared" si="88"/>
        <v>0</v>
      </c>
      <c r="CJ113" s="32">
        <f t="shared" si="88"/>
        <v>0</v>
      </c>
      <c r="CK113" s="32">
        <f t="shared" si="88"/>
        <v>1921561.04</v>
      </c>
      <c r="CL113" s="32">
        <f t="shared" si="88"/>
        <v>0</v>
      </c>
      <c r="CM113" s="32">
        <f t="shared" si="88"/>
        <v>0</v>
      </c>
      <c r="CN113" s="32">
        <f t="shared" si="88"/>
        <v>0</v>
      </c>
      <c r="CO113" s="32">
        <f t="shared" si="88"/>
        <v>33240.120000000112</v>
      </c>
      <c r="CP113" s="32">
        <f t="shared" si="88"/>
        <v>0</v>
      </c>
      <c r="CQ113" s="32">
        <f t="shared" si="88"/>
        <v>669050</v>
      </c>
      <c r="CR113" s="32">
        <f t="shared" si="88"/>
        <v>1274050</v>
      </c>
      <c r="CS113" s="32">
        <f t="shared" si="88"/>
        <v>0</v>
      </c>
      <c r="CT113" s="32">
        <f t="shared" si="88"/>
        <v>0</v>
      </c>
      <c r="CU113" s="32">
        <f t="shared" si="88"/>
        <v>0</v>
      </c>
      <c r="CV113" s="32">
        <f t="shared" si="88"/>
        <v>0</v>
      </c>
      <c r="CW113" s="32">
        <f t="shared" si="88"/>
        <v>0</v>
      </c>
      <c r="CX113" s="32">
        <f t="shared" si="88"/>
        <v>0</v>
      </c>
      <c r="CY113" s="32">
        <f t="shared" si="88"/>
        <v>0</v>
      </c>
      <c r="CZ113" s="32">
        <f t="shared" si="88"/>
        <v>1921561.04</v>
      </c>
      <c r="DA113" s="32">
        <f t="shared" si="88"/>
        <v>0</v>
      </c>
      <c r="DB113" s="32">
        <f t="shared" si="88"/>
        <v>0</v>
      </c>
      <c r="DC113" s="32">
        <f t="shared" si="88"/>
        <v>3039144.75</v>
      </c>
      <c r="DD113" s="32">
        <f t="shared" si="88"/>
        <v>0</v>
      </c>
      <c r="DE113" s="32">
        <f t="shared" si="88"/>
        <v>825516.29</v>
      </c>
      <c r="DF113" s="32">
        <f t="shared" si="88"/>
        <v>0</v>
      </c>
      <c r="DG113" s="32">
        <f t="shared" si="88"/>
        <v>0</v>
      </c>
      <c r="DH113" s="32">
        <f t="shared" si="88"/>
        <v>0</v>
      </c>
      <c r="DI113" s="32">
        <f t="shared" si="88"/>
        <v>0</v>
      </c>
      <c r="DJ113" s="32">
        <f t="shared" si="88"/>
        <v>0</v>
      </c>
      <c r="DK113" s="32">
        <f t="shared" si="88"/>
        <v>0</v>
      </c>
      <c r="DL113" s="32">
        <f t="shared" si="88"/>
        <v>1000000</v>
      </c>
      <c r="DM113" s="32">
        <f t="shared" si="88"/>
        <v>0</v>
      </c>
      <c r="DN113" s="32">
        <f t="shared" si="88"/>
        <v>3039144.75</v>
      </c>
      <c r="DO113" s="32">
        <f t="shared" si="88"/>
        <v>0</v>
      </c>
      <c r="DP113" s="32">
        <f t="shared" si="88"/>
        <v>0</v>
      </c>
      <c r="DQ113" s="32">
        <f t="shared" si="88"/>
        <v>0</v>
      </c>
      <c r="DR113" s="32">
        <f t="shared" si="88"/>
        <v>0</v>
      </c>
      <c r="DS113" s="32">
        <f t="shared" si="88"/>
        <v>312840.33000000007</v>
      </c>
      <c r="DT113" s="32">
        <f t="shared" si="88"/>
        <v>3726304.42</v>
      </c>
      <c r="DU113" s="32">
        <f t="shared" si="88"/>
        <v>0</v>
      </c>
      <c r="DV113" s="32">
        <f t="shared" si="88"/>
        <v>4585060.83</v>
      </c>
      <c r="DW113" s="32">
        <f t="shared" si="88"/>
        <v>17299929.669999998</v>
      </c>
      <c r="DX113" s="32">
        <f t="shared" si="88"/>
        <v>1829530</v>
      </c>
      <c r="DY113" s="32">
        <f t="shared" si="88"/>
        <v>0</v>
      </c>
      <c r="DZ113" s="32">
        <f t="shared" si="88"/>
        <v>0</v>
      </c>
      <c r="EA113" s="32">
        <f t="shared" ref="EA113:FR113" si="89">EA114+EA115</f>
        <v>0</v>
      </c>
      <c r="EB113" s="32">
        <f t="shared" si="89"/>
        <v>312840.33000000007</v>
      </c>
      <c r="EC113" s="32">
        <f t="shared" si="89"/>
        <v>0</v>
      </c>
      <c r="ED113" s="32">
        <f t="shared" si="89"/>
        <v>0</v>
      </c>
      <c r="EE113" s="32">
        <f t="shared" si="89"/>
        <v>38189.550000000032</v>
      </c>
      <c r="EF113" s="32">
        <f t="shared" si="89"/>
        <v>0</v>
      </c>
      <c r="EG113" s="32">
        <f t="shared" si="89"/>
        <v>0</v>
      </c>
      <c r="EH113" s="32">
        <f t="shared" si="89"/>
        <v>2104180.7800000003</v>
      </c>
      <c r="EI113" s="32">
        <f t="shared" si="89"/>
        <v>0</v>
      </c>
      <c r="EJ113" s="32">
        <f t="shared" si="89"/>
        <v>0</v>
      </c>
      <c r="EK113" s="32">
        <f t="shared" si="89"/>
        <v>1500000</v>
      </c>
      <c r="EL113" s="32">
        <f t="shared" si="89"/>
        <v>0</v>
      </c>
      <c r="EM113" s="32">
        <f t="shared" si="89"/>
        <v>0</v>
      </c>
      <c r="EN113" s="32">
        <f t="shared" si="89"/>
        <v>0</v>
      </c>
      <c r="EO113" s="32">
        <f t="shared" si="89"/>
        <v>0</v>
      </c>
      <c r="EP113" s="32">
        <f t="shared" si="89"/>
        <v>0</v>
      </c>
      <c r="EQ113" s="32">
        <f t="shared" si="89"/>
        <v>0</v>
      </c>
      <c r="ER113" s="32">
        <f t="shared" si="89"/>
        <v>38189.550000000032</v>
      </c>
      <c r="ES113" s="32">
        <f t="shared" si="89"/>
        <v>0</v>
      </c>
      <c r="ET113" s="32">
        <f t="shared" si="89"/>
        <v>0</v>
      </c>
      <c r="EU113" s="32">
        <f t="shared" si="89"/>
        <v>0</v>
      </c>
      <c r="EV113" s="32">
        <f t="shared" si="89"/>
        <v>0</v>
      </c>
      <c r="EW113" s="32">
        <f t="shared" si="89"/>
        <v>1538189.55</v>
      </c>
      <c r="EX113" s="32">
        <f t="shared" si="89"/>
        <v>0</v>
      </c>
      <c r="EY113" s="32">
        <f t="shared" si="89"/>
        <v>0</v>
      </c>
      <c r="EZ113" s="32">
        <f t="shared" si="89"/>
        <v>0</v>
      </c>
      <c r="FA113" s="32">
        <f t="shared" si="89"/>
        <v>0</v>
      </c>
      <c r="FB113" s="32">
        <f t="shared" si="89"/>
        <v>1500000</v>
      </c>
      <c r="FC113" s="32">
        <f t="shared" si="89"/>
        <v>0</v>
      </c>
      <c r="FD113" s="32">
        <f t="shared" si="89"/>
        <v>0</v>
      </c>
      <c r="FE113" s="32">
        <f t="shared" si="89"/>
        <v>0</v>
      </c>
      <c r="FF113" s="32">
        <f t="shared" si="89"/>
        <v>0</v>
      </c>
      <c r="FG113" s="32">
        <f t="shared" si="89"/>
        <v>0</v>
      </c>
      <c r="FH113" s="32">
        <f t="shared" si="89"/>
        <v>0</v>
      </c>
      <c r="FI113" s="32">
        <f t="shared" si="89"/>
        <v>1538189.55</v>
      </c>
      <c r="FJ113" s="32">
        <f t="shared" si="89"/>
        <v>0</v>
      </c>
      <c r="FK113" s="32">
        <f t="shared" si="89"/>
        <v>0</v>
      </c>
      <c r="FL113" s="32">
        <f t="shared" si="89"/>
        <v>0</v>
      </c>
      <c r="FM113" s="32">
        <f t="shared" si="89"/>
        <v>3038189.55</v>
      </c>
      <c r="FN113" s="32">
        <f t="shared" si="89"/>
        <v>0</v>
      </c>
      <c r="FO113" s="32">
        <f t="shared" si="89"/>
        <v>5142370.33</v>
      </c>
      <c r="FP113" s="32">
        <f t="shared" si="89"/>
        <v>22442300</v>
      </c>
      <c r="FQ113" s="32">
        <f t="shared" si="89"/>
        <v>0</v>
      </c>
      <c r="FR113" s="32">
        <f t="shared" si="89"/>
        <v>0</v>
      </c>
      <c r="FS113" s="59">
        <v>0</v>
      </c>
      <c r="FV113" s="4"/>
      <c r="FW113" s="4"/>
      <c r="FX113" s="4"/>
    </row>
    <row r="114" spans="1:180" x14ac:dyDescent="0.25">
      <c r="A114" s="33"/>
      <c r="B114" s="34" t="s">
        <v>244</v>
      </c>
      <c r="C114" s="35">
        <v>3558570</v>
      </c>
      <c r="D114" s="35"/>
      <c r="E114" s="35">
        <v>488570</v>
      </c>
      <c r="F114" s="35">
        <v>15176.090000000026</v>
      </c>
      <c r="G114" s="35"/>
      <c r="H114" s="35"/>
      <c r="I114" s="35">
        <v>473393.91</v>
      </c>
      <c r="J114" s="35"/>
      <c r="K114" s="35">
        <v>790000</v>
      </c>
      <c r="L114" s="35"/>
      <c r="M114" s="35"/>
      <c r="N114" s="35"/>
      <c r="O114" s="35">
        <v>15176.090000000026</v>
      </c>
      <c r="P114" s="35"/>
      <c r="Q114" s="35"/>
      <c r="R114" s="35">
        <v>805176.09000000008</v>
      </c>
      <c r="S114" s="35"/>
      <c r="T114" s="35"/>
      <c r="U114" s="35"/>
      <c r="V114" s="35"/>
      <c r="W114" s="35">
        <v>0</v>
      </c>
      <c r="X114" s="35"/>
      <c r="Y114" s="35"/>
      <c r="Z114" s="35">
        <v>663720</v>
      </c>
      <c r="AA114" s="35"/>
      <c r="AB114" s="35"/>
      <c r="AC114" s="35">
        <v>805176.09000000008</v>
      </c>
      <c r="AD114" s="35"/>
      <c r="AE114" s="35">
        <v>303618.77</v>
      </c>
      <c r="AF114" s="35"/>
      <c r="AG114" s="35"/>
      <c r="AH114" s="35">
        <v>1165277.32</v>
      </c>
      <c r="AI114" s="35"/>
      <c r="AJ114" s="35"/>
      <c r="AK114" s="35">
        <v>1638671.23</v>
      </c>
      <c r="AL114" s="35">
        <v>0</v>
      </c>
      <c r="AM114" s="35">
        <v>790000</v>
      </c>
      <c r="AN114" s="35"/>
      <c r="AO114" s="35"/>
      <c r="AP114" s="35">
        <v>303618.77</v>
      </c>
      <c r="AQ114" s="35"/>
      <c r="AR114" s="35"/>
      <c r="AS114" s="35">
        <v>802299.44</v>
      </c>
      <c r="AT114" s="35"/>
      <c r="AU114" s="35"/>
      <c r="AV114" s="35">
        <v>291319.33000000007</v>
      </c>
      <c r="AW114" s="35"/>
      <c r="AX114" s="35">
        <v>790000</v>
      </c>
      <c r="AY114" s="35"/>
      <c r="AZ114" s="35"/>
      <c r="BA114" s="35"/>
      <c r="BB114" s="35">
        <v>802299.44</v>
      </c>
      <c r="BC114" s="35"/>
      <c r="BD114" s="35"/>
      <c r="BE114" s="35"/>
      <c r="BF114" s="35">
        <v>792725.36</v>
      </c>
      <c r="BG114" s="35"/>
      <c r="BH114" s="35">
        <v>799574.08</v>
      </c>
      <c r="BI114" s="35"/>
      <c r="BJ114" s="35">
        <v>36280</v>
      </c>
      <c r="BK114" s="35"/>
      <c r="BL114" s="35"/>
      <c r="BM114" s="35"/>
      <c r="BN114" s="35"/>
      <c r="BO114" s="35"/>
      <c r="BP114" s="35"/>
      <c r="BQ114" s="35"/>
      <c r="BR114" s="35">
        <v>792725.36</v>
      </c>
      <c r="BS114" s="35"/>
      <c r="BT114" s="35"/>
      <c r="BU114" s="35"/>
      <c r="BV114" s="35">
        <v>10836.540000000037</v>
      </c>
      <c r="BW114" s="35"/>
      <c r="BX114" s="35"/>
      <c r="BY114" s="35">
        <v>818168.82</v>
      </c>
      <c r="BZ114" s="35"/>
      <c r="CA114" s="35">
        <v>1909062.23</v>
      </c>
      <c r="CB114" s="35">
        <v>0</v>
      </c>
      <c r="CC114" s="35">
        <v>3547733.46</v>
      </c>
      <c r="CD114" s="35">
        <v>0</v>
      </c>
      <c r="CE114" s="35">
        <v>0</v>
      </c>
      <c r="CF114" s="35"/>
      <c r="CG114" s="35">
        <v>10836.540000000037</v>
      </c>
      <c r="CH114" s="35"/>
      <c r="CI114" s="35"/>
      <c r="CJ114" s="35"/>
      <c r="CK114" s="35">
        <v>10836.540000000037</v>
      </c>
      <c r="CL114" s="35"/>
      <c r="CM114" s="35"/>
      <c r="CN114" s="35"/>
      <c r="CO114" s="35">
        <v>0</v>
      </c>
      <c r="CP114" s="35"/>
      <c r="CQ114" s="35">
        <v>0</v>
      </c>
      <c r="CR114" s="35"/>
      <c r="CS114" s="35"/>
      <c r="CT114" s="35"/>
      <c r="CU114" s="35"/>
      <c r="CV114" s="35"/>
      <c r="CW114" s="35"/>
      <c r="CX114" s="35"/>
      <c r="CY114" s="35"/>
      <c r="CZ114" s="35">
        <v>10836.540000000037</v>
      </c>
      <c r="DA114" s="35"/>
      <c r="DB114" s="35"/>
      <c r="DC114" s="35">
        <v>10836.540000000037</v>
      </c>
      <c r="DD114" s="35"/>
      <c r="DE114" s="35">
        <v>0</v>
      </c>
      <c r="DF114" s="35"/>
      <c r="DG114" s="35">
        <v>0</v>
      </c>
      <c r="DH114" s="35"/>
      <c r="DI114" s="35"/>
      <c r="DJ114" s="35"/>
      <c r="DK114" s="35"/>
      <c r="DL114" s="35"/>
      <c r="DM114" s="35"/>
      <c r="DN114" s="35">
        <v>10836.540000000037</v>
      </c>
      <c r="DO114" s="35"/>
      <c r="DP114" s="35"/>
      <c r="DQ114" s="35"/>
      <c r="DR114" s="35"/>
      <c r="DS114" s="35">
        <v>10836.540000000037</v>
      </c>
      <c r="DT114" s="35">
        <v>0</v>
      </c>
      <c r="DU114" s="35"/>
      <c r="DV114" s="35">
        <v>0</v>
      </c>
      <c r="DW114" s="35">
        <v>3547733.46</v>
      </c>
      <c r="DX114" s="35"/>
      <c r="DY114" s="35"/>
      <c r="DZ114" s="35"/>
      <c r="EA114" s="35"/>
      <c r="EB114" s="35">
        <v>10836.540000000037</v>
      </c>
      <c r="EC114" s="35"/>
      <c r="ED114" s="35"/>
      <c r="EE114" s="35">
        <v>10836.540000000037</v>
      </c>
      <c r="EF114" s="35"/>
      <c r="EG114" s="35"/>
      <c r="EH114" s="35">
        <v>0</v>
      </c>
      <c r="EI114" s="35"/>
      <c r="EJ114" s="35"/>
      <c r="EK114" s="35"/>
      <c r="EL114" s="35"/>
      <c r="EM114" s="35"/>
      <c r="EN114" s="35"/>
      <c r="EO114" s="35"/>
      <c r="EP114" s="35"/>
      <c r="EQ114" s="35"/>
      <c r="ER114" s="35">
        <v>10836.540000000037</v>
      </c>
      <c r="ES114" s="35"/>
      <c r="ET114" s="35"/>
      <c r="EU114" s="35"/>
      <c r="EV114" s="35"/>
      <c r="EW114" s="35">
        <v>10836.540000000037</v>
      </c>
      <c r="EX114" s="35"/>
      <c r="EY114" s="35">
        <v>0</v>
      </c>
      <c r="EZ114" s="35"/>
      <c r="FA114" s="35"/>
      <c r="FB114" s="35"/>
      <c r="FC114" s="35"/>
      <c r="FD114" s="35"/>
      <c r="FE114" s="35"/>
      <c r="FF114" s="35"/>
      <c r="FG114" s="35"/>
      <c r="FH114" s="35"/>
      <c r="FI114" s="35">
        <v>10836.540000000037</v>
      </c>
      <c r="FJ114" s="35"/>
      <c r="FK114" s="35"/>
      <c r="FL114" s="35"/>
      <c r="FM114" s="35">
        <v>10836.540000000037</v>
      </c>
      <c r="FN114" s="35"/>
      <c r="FO114" s="35">
        <v>10836.540000000037</v>
      </c>
      <c r="FP114" s="35">
        <v>3558570</v>
      </c>
      <c r="FQ114" s="35">
        <v>0</v>
      </c>
      <c r="FR114" s="35">
        <v>0</v>
      </c>
      <c r="FS114" s="35">
        <v>0</v>
      </c>
      <c r="FV114" s="4"/>
      <c r="FW114" s="4"/>
      <c r="FX114" s="4"/>
    </row>
    <row r="115" spans="1:180" x14ac:dyDescent="0.25">
      <c r="A115" s="33"/>
      <c r="B115" s="34" t="s">
        <v>245</v>
      </c>
      <c r="C115" s="35">
        <f>18883730</f>
        <v>18883730</v>
      </c>
      <c r="D115" s="35"/>
      <c r="E115" s="35">
        <v>600000</v>
      </c>
      <c r="F115" s="35">
        <v>17939.469999999972</v>
      </c>
      <c r="G115" s="35"/>
      <c r="H115" s="35"/>
      <c r="I115" s="35">
        <v>582060.53</v>
      </c>
      <c r="J115" s="35"/>
      <c r="K115" s="35">
        <v>1780000</v>
      </c>
      <c r="L115" s="35"/>
      <c r="M115" s="35"/>
      <c r="N115" s="35"/>
      <c r="O115" s="35">
        <v>17939.469999999972</v>
      </c>
      <c r="P115" s="35"/>
      <c r="Q115" s="35"/>
      <c r="R115" s="35">
        <v>58464.92</v>
      </c>
      <c r="S115" s="35"/>
      <c r="T115" s="35"/>
      <c r="U115" s="35"/>
      <c r="V115" s="35"/>
      <c r="W115" s="35">
        <v>1739474.55</v>
      </c>
      <c r="X115" s="35"/>
      <c r="Y115" s="35"/>
      <c r="Z115" s="35">
        <v>1580000</v>
      </c>
      <c r="AA115" s="35"/>
      <c r="AB115" s="35"/>
      <c r="AC115" s="35">
        <v>58464.92</v>
      </c>
      <c r="AD115" s="35"/>
      <c r="AE115" s="35">
        <v>1375.6299999998882</v>
      </c>
      <c r="AF115" s="35"/>
      <c r="AG115" s="35"/>
      <c r="AH115" s="35">
        <v>1637089.29</v>
      </c>
      <c r="AI115" s="35"/>
      <c r="AJ115" s="35"/>
      <c r="AK115" s="35">
        <v>3958624.37</v>
      </c>
      <c r="AL115" s="35">
        <v>0</v>
      </c>
      <c r="AM115" s="35">
        <v>1780000</v>
      </c>
      <c r="AN115" s="35"/>
      <c r="AO115" s="35"/>
      <c r="AP115" s="35">
        <v>1375.6299999998882</v>
      </c>
      <c r="AQ115" s="35"/>
      <c r="AR115" s="35"/>
      <c r="AS115" s="35">
        <v>1781375.63</v>
      </c>
      <c r="AT115" s="35"/>
      <c r="AU115" s="35"/>
      <c r="AV115" s="35">
        <v>0</v>
      </c>
      <c r="AW115" s="35"/>
      <c r="AX115" s="35">
        <v>1780000</v>
      </c>
      <c r="AY115" s="35"/>
      <c r="AZ115" s="35"/>
      <c r="BA115" s="35"/>
      <c r="BB115" s="35">
        <v>1781375.63</v>
      </c>
      <c r="BC115" s="35"/>
      <c r="BD115" s="35"/>
      <c r="BE115" s="35"/>
      <c r="BF115" s="35">
        <v>1780246.17</v>
      </c>
      <c r="BG115" s="35"/>
      <c r="BH115" s="35">
        <v>1781129.46</v>
      </c>
      <c r="BI115" s="35"/>
      <c r="BJ115" s="35">
        <v>148000</v>
      </c>
      <c r="BK115" s="35"/>
      <c r="BL115" s="35"/>
      <c r="BM115" s="35"/>
      <c r="BN115" s="35"/>
      <c r="BO115" s="35"/>
      <c r="BP115" s="35">
        <v>1500000</v>
      </c>
      <c r="BQ115" s="35"/>
      <c r="BR115" s="35">
        <v>1780246.17</v>
      </c>
      <c r="BS115" s="35"/>
      <c r="BT115" s="35"/>
      <c r="BU115" s="35"/>
      <c r="BV115" s="35">
        <v>864.62</v>
      </c>
      <c r="BW115" s="35"/>
      <c r="BX115" s="35"/>
      <c r="BY115" s="35">
        <v>3427381.55</v>
      </c>
      <c r="BZ115" s="35"/>
      <c r="CA115" s="35">
        <v>5208511.01</v>
      </c>
      <c r="CB115" s="35">
        <v>0</v>
      </c>
      <c r="CC115" s="35">
        <v>9167135.379999999</v>
      </c>
      <c r="CD115" s="35">
        <v>0</v>
      </c>
      <c r="CE115" s="35">
        <v>669050</v>
      </c>
      <c r="CF115" s="35">
        <v>1274050</v>
      </c>
      <c r="CG115" s="35">
        <v>864.62000000011176</v>
      </c>
      <c r="CH115" s="35"/>
      <c r="CI115" s="35"/>
      <c r="CJ115" s="35"/>
      <c r="CK115" s="35">
        <v>1910724.5</v>
      </c>
      <c r="CL115" s="35"/>
      <c r="CM115" s="35"/>
      <c r="CN115" s="35"/>
      <c r="CO115" s="35">
        <v>33240.120000000112</v>
      </c>
      <c r="CP115" s="35"/>
      <c r="CQ115" s="35">
        <v>669050</v>
      </c>
      <c r="CR115" s="35">
        <v>1274050</v>
      </c>
      <c r="CS115" s="35"/>
      <c r="CT115" s="35"/>
      <c r="CU115" s="35"/>
      <c r="CV115" s="35"/>
      <c r="CW115" s="35"/>
      <c r="CX115" s="35"/>
      <c r="CY115" s="35"/>
      <c r="CZ115" s="35">
        <v>1910724.5</v>
      </c>
      <c r="DA115" s="35"/>
      <c r="DB115" s="35"/>
      <c r="DC115" s="35">
        <v>3028308.21</v>
      </c>
      <c r="DD115" s="35"/>
      <c r="DE115" s="35">
        <v>825516.29</v>
      </c>
      <c r="DF115" s="35"/>
      <c r="DG115" s="35">
        <v>0</v>
      </c>
      <c r="DH115" s="35"/>
      <c r="DI115" s="35"/>
      <c r="DJ115" s="35"/>
      <c r="DK115" s="35"/>
      <c r="DL115" s="35">
        <v>1000000</v>
      </c>
      <c r="DM115" s="35"/>
      <c r="DN115" s="35">
        <v>3028308.21</v>
      </c>
      <c r="DO115" s="35"/>
      <c r="DP115" s="35"/>
      <c r="DQ115" s="35"/>
      <c r="DR115" s="35"/>
      <c r="DS115" s="35">
        <v>302003.79000000004</v>
      </c>
      <c r="DT115" s="35">
        <v>3726304.42</v>
      </c>
      <c r="DU115" s="35"/>
      <c r="DV115" s="35">
        <v>4585060.83</v>
      </c>
      <c r="DW115" s="35">
        <v>13752196.209999999</v>
      </c>
      <c r="DX115" s="35">
        <v>1829530</v>
      </c>
      <c r="DY115" s="35"/>
      <c r="DZ115" s="35"/>
      <c r="EA115" s="35"/>
      <c r="EB115" s="35">
        <v>302003.79000000004</v>
      </c>
      <c r="EC115" s="35"/>
      <c r="ED115" s="35"/>
      <c r="EE115" s="35">
        <v>27353.01</v>
      </c>
      <c r="EF115" s="35"/>
      <c r="EG115" s="35"/>
      <c r="EH115" s="35">
        <v>2104180.7800000003</v>
      </c>
      <c r="EI115" s="35"/>
      <c r="EJ115" s="35"/>
      <c r="EK115" s="35">
        <v>1500000</v>
      </c>
      <c r="EL115" s="35"/>
      <c r="EM115" s="35"/>
      <c r="EN115" s="35"/>
      <c r="EO115" s="35"/>
      <c r="EP115" s="35"/>
      <c r="EQ115" s="35"/>
      <c r="ER115" s="35">
        <v>27353.01</v>
      </c>
      <c r="ES115" s="35"/>
      <c r="ET115" s="35"/>
      <c r="EU115" s="35"/>
      <c r="EV115" s="35"/>
      <c r="EW115" s="35">
        <v>1527353.01</v>
      </c>
      <c r="EX115" s="35"/>
      <c r="EY115" s="35">
        <v>0</v>
      </c>
      <c r="EZ115" s="35"/>
      <c r="FA115" s="35"/>
      <c r="FB115" s="35">
        <v>1500000</v>
      </c>
      <c r="FC115" s="35"/>
      <c r="FD115" s="35"/>
      <c r="FE115" s="35"/>
      <c r="FF115" s="35"/>
      <c r="FG115" s="35"/>
      <c r="FH115" s="35"/>
      <c r="FI115" s="35">
        <v>1527353.01</v>
      </c>
      <c r="FJ115" s="35"/>
      <c r="FK115" s="35"/>
      <c r="FL115" s="35"/>
      <c r="FM115" s="35">
        <v>3027353.01</v>
      </c>
      <c r="FN115" s="35"/>
      <c r="FO115" s="35">
        <v>5131533.79</v>
      </c>
      <c r="FP115" s="35">
        <v>18883730</v>
      </c>
      <c r="FQ115" s="35">
        <v>0</v>
      </c>
      <c r="FR115" s="35">
        <v>0</v>
      </c>
      <c r="FS115" s="35">
        <v>0</v>
      </c>
      <c r="FV115" s="4"/>
      <c r="FW115" s="4"/>
      <c r="FX115" s="4"/>
    </row>
    <row r="116" spans="1:180" ht="22.5" x14ac:dyDescent="0.25">
      <c r="A116" s="33"/>
      <c r="B116" s="34" t="s">
        <v>246</v>
      </c>
      <c r="C116" s="35">
        <f>7222000-310000</f>
        <v>6912000</v>
      </c>
      <c r="D116" s="35"/>
      <c r="E116" s="35">
        <v>602000</v>
      </c>
      <c r="F116" s="35">
        <v>62267.969999999972</v>
      </c>
      <c r="G116" s="35"/>
      <c r="H116" s="35"/>
      <c r="I116" s="35">
        <v>539732.03</v>
      </c>
      <c r="J116" s="35"/>
      <c r="K116" s="35">
        <v>640000</v>
      </c>
      <c r="L116" s="35"/>
      <c r="M116" s="35"/>
      <c r="N116" s="35"/>
      <c r="O116" s="35">
        <v>62267.969999999972</v>
      </c>
      <c r="P116" s="35"/>
      <c r="Q116" s="35"/>
      <c r="R116" s="35">
        <v>7160.16</v>
      </c>
      <c r="S116" s="35"/>
      <c r="T116" s="35"/>
      <c r="U116" s="35"/>
      <c r="V116" s="35"/>
      <c r="W116" s="35">
        <v>695107.80999999994</v>
      </c>
      <c r="X116" s="35"/>
      <c r="Y116" s="35"/>
      <c r="Z116" s="35">
        <v>640000</v>
      </c>
      <c r="AA116" s="35"/>
      <c r="AB116" s="35"/>
      <c r="AC116" s="35">
        <v>7160.16</v>
      </c>
      <c r="AD116" s="35"/>
      <c r="AE116" s="35">
        <v>12215.340000000084</v>
      </c>
      <c r="AF116" s="35"/>
      <c r="AG116" s="35"/>
      <c r="AH116" s="35">
        <v>634944.81999999995</v>
      </c>
      <c r="AI116" s="35"/>
      <c r="AJ116" s="35"/>
      <c r="AK116" s="35">
        <v>1869784.6599999997</v>
      </c>
      <c r="AL116" s="35">
        <v>0</v>
      </c>
      <c r="AM116" s="35">
        <v>640000</v>
      </c>
      <c r="AN116" s="35"/>
      <c r="AO116" s="35"/>
      <c r="AP116" s="35">
        <v>12215.340000000084</v>
      </c>
      <c r="AQ116" s="35"/>
      <c r="AR116" s="35"/>
      <c r="AS116" s="35">
        <v>23774.340000000084</v>
      </c>
      <c r="AT116" s="35"/>
      <c r="AU116" s="35"/>
      <c r="AV116" s="35">
        <v>628441</v>
      </c>
      <c r="AW116" s="35"/>
      <c r="AX116" s="35">
        <v>640000</v>
      </c>
      <c r="AY116" s="35"/>
      <c r="AZ116" s="35"/>
      <c r="BA116" s="35"/>
      <c r="BB116" s="35">
        <v>23774.340000000084</v>
      </c>
      <c r="BC116" s="35"/>
      <c r="BD116" s="35"/>
      <c r="BE116" s="35"/>
      <c r="BF116" s="35">
        <v>36526.15</v>
      </c>
      <c r="BG116" s="35"/>
      <c r="BH116" s="35">
        <v>627248.19000000006</v>
      </c>
      <c r="BI116" s="35"/>
      <c r="BJ116" s="35"/>
      <c r="BK116" s="35"/>
      <c r="BL116" s="35"/>
      <c r="BM116" s="35"/>
      <c r="BN116" s="35"/>
      <c r="BO116" s="35"/>
      <c r="BP116" s="35"/>
      <c r="BQ116" s="35"/>
      <c r="BR116" s="35">
        <v>36526.15</v>
      </c>
      <c r="BS116" s="35"/>
      <c r="BT116" s="35"/>
      <c r="BU116" s="35"/>
      <c r="BV116" s="35">
        <v>904.71</v>
      </c>
      <c r="BW116" s="35"/>
      <c r="BX116" s="35"/>
      <c r="BY116" s="35">
        <v>35621.440000000002</v>
      </c>
      <c r="BZ116" s="35"/>
      <c r="CA116" s="35">
        <v>1291310.6299999999</v>
      </c>
      <c r="CB116" s="35">
        <v>0</v>
      </c>
      <c r="CC116" s="35">
        <v>3161095.2899999996</v>
      </c>
      <c r="CD116" s="35">
        <v>0</v>
      </c>
      <c r="CE116" s="35">
        <v>655000</v>
      </c>
      <c r="CF116" s="35">
        <v>50000</v>
      </c>
      <c r="CG116" s="35">
        <v>904.71</v>
      </c>
      <c r="CH116" s="35"/>
      <c r="CI116" s="35"/>
      <c r="CJ116" s="35"/>
      <c r="CK116" s="35">
        <v>59592.089999999967</v>
      </c>
      <c r="CL116" s="35"/>
      <c r="CM116" s="35"/>
      <c r="CN116" s="35"/>
      <c r="CO116" s="35">
        <v>646312.62</v>
      </c>
      <c r="CP116" s="35"/>
      <c r="CQ116" s="35">
        <v>655000</v>
      </c>
      <c r="CR116" s="35">
        <v>50000</v>
      </c>
      <c r="CS116" s="35"/>
      <c r="CT116" s="35"/>
      <c r="CU116" s="35"/>
      <c r="CV116" s="35"/>
      <c r="CW116" s="35"/>
      <c r="CX116" s="35"/>
      <c r="CY116" s="35"/>
      <c r="CZ116" s="35">
        <v>59592.089999999967</v>
      </c>
      <c r="DA116" s="35"/>
      <c r="DB116" s="35"/>
      <c r="DC116" s="35">
        <v>62646.25</v>
      </c>
      <c r="DD116" s="35"/>
      <c r="DE116" s="35">
        <v>701945.84</v>
      </c>
      <c r="DF116" s="35"/>
      <c r="DG116" s="35">
        <v>0</v>
      </c>
      <c r="DH116" s="35"/>
      <c r="DI116" s="35"/>
      <c r="DJ116" s="35"/>
      <c r="DK116" s="35"/>
      <c r="DL116" s="35">
        <v>700000</v>
      </c>
      <c r="DM116" s="35"/>
      <c r="DN116" s="35">
        <v>62646.25</v>
      </c>
      <c r="DO116" s="35"/>
      <c r="DP116" s="35"/>
      <c r="DQ116" s="35"/>
      <c r="DR116" s="35"/>
      <c r="DS116" s="35">
        <v>164.88</v>
      </c>
      <c r="DT116" s="35">
        <v>762481.37</v>
      </c>
      <c r="DU116" s="35"/>
      <c r="DV116" s="35">
        <v>2110739.83</v>
      </c>
      <c r="DW116" s="35">
        <v>5271835.1199999992</v>
      </c>
      <c r="DX116" s="35">
        <v>850000</v>
      </c>
      <c r="DY116" s="35"/>
      <c r="DZ116" s="35"/>
      <c r="EA116" s="35"/>
      <c r="EB116" s="35">
        <v>164.88</v>
      </c>
      <c r="EC116" s="35"/>
      <c r="ED116" s="35"/>
      <c r="EE116" s="35">
        <v>83.18</v>
      </c>
      <c r="EF116" s="35"/>
      <c r="EG116" s="35"/>
      <c r="EH116" s="35">
        <v>850081.7</v>
      </c>
      <c r="EI116" s="35"/>
      <c r="EJ116" s="35"/>
      <c r="EK116" s="35">
        <v>850000</v>
      </c>
      <c r="EL116" s="35"/>
      <c r="EM116" s="35"/>
      <c r="EN116" s="35"/>
      <c r="EO116" s="35"/>
      <c r="EP116" s="35"/>
      <c r="EQ116" s="35"/>
      <c r="ER116" s="35">
        <v>83.18</v>
      </c>
      <c r="ES116" s="35"/>
      <c r="ET116" s="35"/>
      <c r="EU116" s="35"/>
      <c r="EV116" s="35">
        <v>-60000</v>
      </c>
      <c r="EW116" s="35">
        <v>2983.8699999999953</v>
      </c>
      <c r="EX116" s="35"/>
      <c r="EY116" s="35">
        <v>787099.31</v>
      </c>
      <c r="EZ116" s="35"/>
      <c r="FA116" s="35"/>
      <c r="FB116" s="35">
        <v>250000</v>
      </c>
      <c r="FC116" s="35"/>
      <c r="FD116" s="35"/>
      <c r="FE116" s="35"/>
      <c r="FF116" s="35"/>
      <c r="FG116" s="35"/>
      <c r="FH116" s="35">
        <v>-250000</v>
      </c>
      <c r="FI116" s="35">
        <v>2983.8699999999953</v>
      </c>
      <c r="FJ116" s="35"/>
      <c r="FK116" s="35"/>
      <c r="FL116" s="35"/>
      <c r="FM116" s="35">
        <v>2983.8699999999953</v>
      </c>
      <c r="FN116" s="35"/>
      <c r="FO116" s="35">
        <v>1640164.88</v>
      </c>
      <c r="FP116" s="35">
        <v>6911999.9999999991</v>
      </c>
      <c r="FQ116" s="35">
        <v>0</v>
      </c>
      <c r="FR116" s="35">
        <v>0</v>
      </c>
      <c r="FS116" s="35">
        <v>0</v>
      </c>
      <c r="FV116" s="4"/>
      <c r="FW116" s="4"/>
      <c r="FX116" s="4"/>
    </row>
    <row r="117" spans="1:180" s="41" customFormat="1" x14ac:dyDescent="0.25">
      <c r="A117" s="38" t="s">
        <v>131</v>
      </c>
      <c r="B117" s="39" t="s">
        <v>247</v>
      </c>
      <c r="C117" s="35">
        <v>0</v>
      </c>
      <c r="D117" s="40"/>
      <c r="E117" s="40">
        <v>4560</v>
      </c>
      <c r="F117" s="40">
        <v>4560</v>
      </c>
      <c r="G117" s="40"/>
      <c r="H117" s="40"/>
      <c r="I117" s="40">
        <v>0</v>
      </c>
      <c r="J117" s="40"/>
      <c r="K117" s="40">
        <v>22800</v>
      </c>
      <c r="L117" s="40">
        <v>-13680</v>
      </c>
      <c r="M117" s="40"/>
      <c r="N117" s="40"/>
      <c r="O117" s="40">
        <v>4560</v>
      </c>
      <c r="P117" s="40"/>
      <c r="Q117" s="40"/>
      <c r="R117" s="40">
        <v>13680</v>
      </c>
      <c r="S117" s="40"/>
      <c r="T117" s="40"/>
      <c r="U117" s="40"/>
      <c r="V117" s="40"/>
      <c r="W117" s="40">
        <v>0</v>
      </c>
      <c r="X117" s="40"/>
      <c r="Y117" s="40"/>
      <c r="Z117" s="40"/>
      <c r="AA117" s="40"/>
      <c r="AB117" s="40"/>
      <c r="AC117" s="40">
        <v>13680</v>
      </c>
      <c r="AD117" s="40"/>
      <c r="AE117" s="40">
        <v>13680</v>
      </c>
      <c r="AF117" s="40"/>
      <c r="AG117" s="40"/>
      <c r="AH117" s="40">
        <v>0</v>
      </c>
      <c r="AI117" s="40"/>
      <c r="AJ117" s="40"/>
      <c r="AK117" s="40">
        <v>0</v>
      </c>
      <c r="AL117" s="40">
        <v>0</v>
      </c>
      <c r="AM117" s="40">
        <v>13680</v>
      </c>
      <c r="AN117" s="40"/>
      <c r="AO117" s="40"/>
      <c r="AP117" s="40">
        <v>13680</v>
      </c>
      <c r="AQ117" s="40"/>
      <c r="AR117" s="40"/>
      <c r="AS117" s="40">
        <v>27360</v>
      </c>
      <c r="AT117" s="40"/>
      <c r="AU117" s="40"/>
      <c r="AV117" s="40">
        <v>0</v>
      </c>
      <c r="AW117" s="40"/>
      <c r="AX117" s="40"/>
      <c r="AY117" s="40"/>
      <c r="AZ117" s="40"/>
      <c r="BA117" s="40"/>
      <c r="BB117" s="40">
        <v>27360</v>
      </c>
      <c r="BC117" s="40"/>
      <c r="BD117" s="40"/>
      <c r="BE117" s="40"/>
      <c r="BF117" s="40">
        <v>27360</v>
      </c>
      <c r="BG117" s="40"/>
      <c r="BH117" s="40">
        <v>0</v>
      </c>
      <c r="BI117" s="40"/>
      <c r="BJ117" s="40"/>
      <c r="BK117" s="40"/>
      <c r="BL117" s="40"/>
      <c r="BM117" s="40"/>
      <c r="BN117" s="40"/>
      <c r="BO117" s="40"/>
      <c r="BP117" s="40"/>
      <c r="BQ117" s="40"/>
      <c r="BR117" s="40">
        <v>27360</v>
      </c>
      <c r="BS117" s="40"/>
      <c r="BT117" s="40"/>
      <c r="BU117" s="40"/>
      <c r="BV117" s="40">
        <v>27360</v>
      </c>
      <c r="BW117" s="40"/>
      <c r="BX117" s="40"/>
      <c r="BY117" s="40">
        <v>0</v>
      </c>
      <c r="BZ117" s="40"/>
      <c r="CA117" s="40">
        <v>0</v>
      </c>
      <c r="CB117" s="40">
        <v>0</v>
      </c>
      <c r="CC117" s="40">
        <v>0</v>
      </c>
      <c r="CD117" s="40">
        <v>0</v>
      </c>
      <c r="CE117" s="40">
        <v>4560</v>
      </c>
      <c r="CF117" s="40">
        <v>4560</v>
      </c>
      <c r="CG117" s="40">
        <v>27360</v>
      </c>
      <c r="CH117" s="40"/>
      <c r="CI117" s="40"/>
      <c r="CJ117" s="40"/>
      <c r="CK117" s="40">
        <v>36480</v>
      </c>
      <c r="CL117" s="40"/>
      <c r="CM117" s="40"/>
      <c r="CN117" s="40"/>
      <c r="CO117" s="40">
        <v>0</v>
      </c>
      <c r="CP117" s="40"/>
      <c r="CQ117" s="40">
        <v>0</v>
      </c>
      <c r="CR117" s="40"/>
      <c r="CS117" s="40"/>
      <c r="CT117" s="40"/>
      <c r="CU117" s="40"/>
      <c r="CV117" s="40"/>
      <c r="CW117" s="40"/>
      <c r="CX117" s="40"/>
      <c r="CY117" s="40"/>
      <c r="CZ117" s="40">
        <v>36480</v>
      </c>
      <c r="DA117" s="40"/>
      <c r="DB117" s="40"/>
      <c r="DC117" s="40">
        <v>36480</v>
      </c>
      <c r="DD117" s="40"/>
      <c r="DE117" s="40">
        <v>0</v>
      </c>
      <c r="DF117" s="40"/>
      <c r="DG117" s="40">
        <v>0</v>
      </c>
      <c r="DH117" s="40"/>
      <c r="DI117" s="40"/>
      <c r="DJ117" s="40"/>
      <c r="DK117" s="40"/>
      <c r="DL117" s="40"/>
      <c r="DM117" s="40"/>
      <c r="DN117" s="40">
        <v>36480</v>
      </c>
      <c r="DO117" s="40"/>
      <c r="DP117" s="40"/>
      <c r="DQ117" s="40"/>
      <c r="DR117" s="40"/>
      <c r="DS117" s="35">
        <v>36480</v>
      </c>
      <c r="DT117" s="35">
        <v>0</v>
      </c>
      <c r="DU117" s="40"/>
      <c r="DV117" s="40">
        <v>0</v>
      </c>
      <c r="DW117" s="35">
        <v>0</v>
      </c>
      <c r="DX117" s="40"/>
      <c r="DY117" s="40"/>
      <c r="DZ117" s="40"/>
      <c r="EA117" s="40"/>
      <c r="EB117" s="35">
        <v>36480</v>
      </c>
      <c r="EC117" s="40"/>
      <c r="ED117" s="40">
        <v>36480</v>
      </c>
      <c r="EE117" s="35">
        <v>0</v>
      </c>
      <c r="EF117" s="40"/>
      <c r="EG117" s="40"/>
      <c r="EH117" s="35">
        <v>0</v>
      </c>
      <c r="EI117" s="40"/>
      <c r="EJ117" s="40"/>
      <c r="EK117" s="40"/>
      <c r="EL117" s="40"/>
      <c r="EM117" s="40"/>
      <c r="EN117" s="40"/>
      <c r="EO117" s="40"/>
      <c r="EP117" s="40"/>
      <c r="EQ117" s="40"/>
      <c r="ER117" s="35">
        <v>0</v>
      </c>
      <c r="ES117" s="40"/>
      <c r="ET117" s="40"/>
      <c r="EU117" s="40"/>
      <c r="EV117" s="40"/>
      <c r="EW117" s="35">
        <v>0</v>
      </c>
      <c r="EX117" s="40"/>
      <c r="EY117" s="35">
        <v>0</v>
      </c>
      <c r="EZ117" s="40"/>
      <c r="FA117" s="40"/>
      <c r="FB117" s="40"/>
      <c r="FC117" s="40"/>
      <c r="FD117" s="40"/>
      <c r="FE117" s="40"/>
      <c r="FF117" s="40"/>
      <c r="FG117" s="40"/>
      <c r="FH117" s="40"/>
      <c r="FI117" s="35">
        <v>0</v>
      </c>
      <c r="FJ117" s="40"/>
      <c r="FK117" s="40"/>
      <c r="FL117" s="40"/>
      <c r="FM117" s="35">
        <v>0</v>
      </c>
      <c r="FN117" s="40"/>
      <c r="FO117" s="35">
        <v>0</v>
      </c>
      <c r="FP117" s="40">
        <v>0</v>
      </c>
      <c r="FQ117" s="35">
        <v>0</v>
      </c>
      <c r="FR117" s="35">
        <v>0</v>
      </c>
      <c r="FS117" s="40">
        <v>0</v>
      </c>
      <c r="FV117" s="42"/>
      <c r="FW117" s="42"/>
      <c r="FX117" s="42"/>
    </row>
    <row r="118" spans="1:180" x14ac:dyDescent="0.25">
      <c r="A118" s="33" t="s">
        <v>136</v>
      </c>
      <c r="B118" s="34" t="s">
        <v>248</v>
      </c>
      <c r="C118" s="49">
        <v>12924140</v>
      </c>
      <c r="D118" s="35"/>
      <c r="E118" s="35">
        <v>788910</v>
      </c>
      <c r="F118" s="35">
        <v>482200.65</v>
      </c>
      <c r="G118" s="35"/>
      <c r="H118" s="35"/>
      <c r="I118" s="35">
        <v>306709.34999999998</v>
      </c>
      <c r="J118" s="35"/>
      <c r="K118" s="35">
        <v>956438</v>
      </c>
      <c r="L118" s="35"/>
      <c r="M118" s="35"/>
      <c r="N118" s="35"/>
      <c r="O118" s="35">
        <v>482200.65</v>
      </c>
      <c r="P118" s="35"/>
      <c r="Q118" s="35"/>
      <c r="R118" s="35">
        <v>4310.3999999999996</v>
      </c>
      <c r="S118" s="35"/>
      <c r="T118" s="35"/>
      <c r="U118" s="35"/>
      <c r="V118" s="35"/>
      <c r="W118" s="35">
        <v>1434328.25</v>
      </c>
      <c r="X118" s="35"/>
      <c r="Y118" s="35"/>
      <c r="Z118" s="35">
        <v>1040202</v>
      </c>
      <c r="AA118" s="35"/>
      <c r="AB118" s="35"/>
      <c r="AC118" s="35">
        <v>4310.3999999999996</v>
      </c>
      <c r="AD118" s="35"/>
      <c r="AE118" s="35">
        <v>1447.5</v>
      </c>
      <c r="AF118" s="35"/>
      <c r="AG118" s="35"/>
      <c r="AH118" s="35">
        <v>1043064.9</v>
      </c>
      <c r="AI118" s="35"/>
      <c r="AJ118" s="35"/>
      <c r="AK118" s="35">
        <v>2784102.5</v>
      </c>
      <c r="AL118" s="35">
        <v>0</v>
      </c>
      <c r="AM118" s="35">
        <v>872674</v>
      </c>
      <c r="AN118" s="35"/>
      <c r="AO118" s="35"/>
      <c r="AP118" s="35">
        <v>1447.5</v>
      </c>
      <c r="AQ118" s="35"/>
      <c r="AR118" s="35"/>
      <c r="AS118" s="35">
        <v>4357.74</v>
      </c>
      <c r="AT118" s="35"/>
      <c r="AU118" s="35"/>
      <c r="AV118" s="35">
        <v>869763.76</v>
      </c>
      <c r="AW118" s="35"/>
      <c r="AX118" s="35">
        <v>956438</v>
      </c>
      <c r="AY118" s="35"/>
      <c r="AZ118" s="35"/>
      <c r="BA118" s="35"/>
      <c r="BB118" s="35">
        <v>4357.74</v>
      </c>
      <c r="BC118" s="35"/>
      <c r="BD118" s="35"/>
      <c r="BE118" s="35"/>
      <c r="BF118" s="35">
        <v>1053.3399999999999</v>
      </c>
      <c r="BG118" s="35"/>
      <c r="BH118" s="35">
        <v>959742.4</v>
      </c>
      <c r="BI118" s="35"/>
      <c r="BJ118" s="35">
        <v>956438</v>
      </c>
      <c r="BK118" s="35"/>
      <c r="BL118" s="35"/>
      <c r="BM118" s="35"/>
      <c r="BN118" s="35"/>
      <c r="BO118" s="35"/>
      <c r="BP118" s="35"/>
      <c r="BQ118" s="35"/>
      <c r="BR118" s="35">
        <v>1053.3399999999999</v>
      </c>
      <c r="BS118" s="35"/>
      <c r="BT118" s="35"/>
      <c r="BU118" s="35"/>
      <c r="BV118" s="35">
        <v>1167.5</v>
      </c>
      <c r="BW118" s="35"/>
      <c r="BX118" s="35"/>
      <c r="BY118" s="35">
        <v>956323.83999999997</v>
      </c>
      <c r="BZ118" s="35"/>
      <c r="CA118" s="35">
        <v>2785830</v>
      </c>
      <c r="CB118" s="35">
        <v>0</v>
      </c>
      <c r="CC118" s="35">
        <v>5569932.5</v>
      </c>
      <c r="CD118" s="35">
        <v>0</v>
      </c>
      <c r="CE118" s="35">
        <v>600000</v>
      </c>
      <c r="CF118" s="35"/>
      <c r="CG118" s="35">
        <v>1167.5</v>
      </c>
      <c r="CH118" s="35"/>
      <c r="CI118" s="35"/>
      <c r="CJ118" s="35"/>
      <c r="CK118" s="35">
        <v>2610.89</v>
      </c>
      <c r="CL118" s="35"/>
      <c r="CM118" s="35"/>
      <c r="CN118" s="35"/>
      <c r="CO118" s="35">
        <v>598556.61</v>
      </c>
      <c r="CP118" s="35"/>
      <c r="CQ118" s="35">
        <v>328520</v>
      </c>
      <c r="CR118" s="35">
        <v>328520</v>
      </c>
      <c r="CS118" s="35"/>
      <c r="CT118" s="35"/>
      <c r="CU118" s="35"/>
      <c r="CV118" s="35"/>
      <c r="CW118" s="35"/>
      <c r="CX118" s="35"/>
      <c r="CY118" s="35"/>
      <c r="CZ118" s="35">
        <v>2610.89</v>
      </c>
      <c r="DA118" s="35"/>
      <c r="DB118" s="35"/>
      <c r="DC118" s="35">
        <v>4272.1400000000003</v>
      </c>
      <c r="DD118" s="35"/>
      <c r="DE118" s="35">
        <v>655378.75</v>
      </c>
      <c r="DF118" s="35"/>
      <c r="DG118" s="35">
        <v>0</v>
      </c>
      <c r="DH118" s="35">
        <v>600000</v>
      </c>
      <c r="DI118" s="35"/>
      <c r="DJ118" s="35"/>
      <c r="DK118" s="35"/>
      <c r="DL118" s="35">
        <v>500000</v>
      </c>
      <c r="DM118" s="35"/>
      <c r="DN118" s="35">
        <v>4272.1400000000003</v>
      </c>
      <c r="DO118" s="35"/>
      <c r="DP118" s="35"/>
      <c r="DQ118" s="35"/>
      <c r="DR118" s="35"/>
      <c r="DS118" s="35">
        <v>944.27</v>
      </c>
      <c r="DT118" s="35">
        <v>1103327.8699999999</v>
      </c>
      <c r="DU118" s="35"/>
      <c r="DV118" s="35">
        <v>2357263.23</v>
      </c>
      <c r="DW118" s="35">
        <v>7927195.7300000004</v>
      </c>
      <c r="DX118" s="35">
        <v>1998670</v>
      </c>
      <c r="DY118" s="35"/>
      <c r="DZ118" s="35"/>
      <c r="EA118" s="35"/>
      <c r="EB118" s="35">
        <v>944.27</v>
      </c>
      <c r="EC118" s="35"/>
      <c r="ED118" s="35"/>
      <c r="EE118" s="35">
        <v>309.19</v>
      </c>
      <c r="EF118" s="35"/>
      <c r="EG118" s="35"/>
      <c r="EH118" s="35">
        <v>1999305.08</v>
      </c>
      <c r="EI118" s="35"/>
      <c r="EJ118" s="35"/>
      <c r="EK118" s="35">
        <v>2000000</v>
      </c>
      <c r="EL118" s="35"/>
      <c r="EM118" s="35"/>
      <c r="EN118" s="35"/>
      <c r="EO118" s="35"/>
      <c r="EP118" s="35"/>
      <c r="EQ118" s="35"/>
      <c r="ER118" s="35">
        <v>309.19</v>
      </c>
      <c r="ES118" s="35"/>
      <c r="ET118" s="35"/>
      <c r="EU118" s="35"/>
      <c r="EV118" s="35"/>
      <c r="EW118" s="35">
        <v>3904.3799999998882</v>
      </c>
      <c r="EX118" s="35"/>
      <c r="EY118" s="35">
        <v>1996404.81</v>
      </c>
      <c r="EZ118" s="35"/>
      <c r="FA118" s="35"/>
      <c r="FB118" s="35">
        <v>997330</v>
      </c>
      <c r="FC118" s="35"/>
      <c r="FD118" s="35"/>
      <c r="FE118" s="35"/>
      <c r="FF118" s="35"/>
      <c r="FG118" s="35"/>
      <c r="FH118" s="35"/>
      <c r="FI118" s="35">
        <v>3904.3799999998882</v>
      </c>
      <c r="FJ118" s="35"/>
      <c r="FK118" s="35"/>
      <c r="FL118" s="35"/>
      <c r="FM118" s="35">
        <v>1001234.3799999999</v>
      </c>
      <c r="FN118" s="35"/>
      <c r="FO118" s="35">
        <v>4996944.2699999996</v>
      </c>
      <c r="FP118" s="35">
        <v>12924140</v>
      </c>
      <c r="FQ118" s="35">
        <v>0</v>
      </c>
      <c r="FR118" s="35">
        <v>0</v>
      </c>
      <c r="FS118" s="35">
        <v>0</v>
      </c>
      <c r="FV118" s="4"/>
      <c r="FW118" s="4"/>
      <c r="FX118" s="4"/>
    </row>
    <row r="119" spans="1:180" ht="22.5" x14ac:dyDescent="0.25">
      <c r="A119" s="33" t="s">
        <v>139</v>
      </c>
      <c r="B119" s="34" t="s">
        <v>249</v>
      </c>
      <c r="C119" s="49">
        <v>711650</v>
      </c>
      <c r="D119" s="35"/>
      <c r="E119" s="35">
        <v>35030</v>
      </c>
      <c r="F119" s="35">
        <v>35030</v>
      </c>
      <c r="G119" s="35"/>
      <c r="H119" s="35"/>
      <c r="I119" s="35">
        <v>0</v>
      </c>
      <c r="J119" s="35"/>
      <c r="K119" s="35"/>
      <c r="L119" s="35"/>
      <c r="M119" s="35"/>
      <c r="N119" s="35"/>
      <c r="O119" s="35">
        <v>35030</v>
      </c>
      <c r="P119" s="35"/>
      <c r="Q119" s="35"/>
      <c r="R119" s="35">
        <v>35030</v>
      </c>
      <c r="S119" s="35"/>
      <c r="T119" s="35"/>
      <c r="U119" s="35"/>
      <c r="V119" s="35"/>
      <c r="W119" s="35">
        <v>0</v>
      </c>
      <c r="X119" s="35"/>
      <c r="Y119" s="35"/>
      <c r="Z119" s="35">
        <v>67080</v>
      </c>
      <c r="AA119" s="35"/>
      <c r="AB119" s="35"/>
      <c r="AC119" s="35">
        <v>35030</v>
      </c>
      <c r="AD119" s="35"/>
      <c r="AE119" s="35"/>
      <c r="AF119" s="35"/>
      <c r="AG119" s="35"/>
      <c r="AH119" s="35">
        <v>102110</v>
      </c>
      <c r="AI119" s="35"/>
      <c r="AJ119" s="35"/>
      <c r="AK119" s="35">
        <v>102110</v>
      </c>
      <c r="AL119" s="35">
        <v>0</v>
      </c>
      <c r="AM119" s="35">
        <v>68033</v>
      </c>
      <c r="AN119" s="35"/>
      <c r="AO119" s="35"/>
      <c r="AP119" s="35"/>
      <c r="AQ119" s="35"/>
      <c r="AR119" s="35"/>
      <c r="AS119" s="35">
        <v>3244.8499999999985</v>
      </c>
      <c r="AT119" s="35"/>
      <c r="AU119" s="35"/>
      <c r="AV119" s="35">
        <v>64788.15</v>
      </c>
      <c r="AW119" s="35"/>
      <c r="AX119" s="35">
        <v>34087</v>
      </c>
      <c r="AY119" s="35"/>
      <c r="AZ119" s="35"/>
      <c r="BA119" s="35"/>
      <c r="BB119" s="35">
        <v>3244.8499999999985</v>
      </c>
      <c r="BC119" s="35"/>
      <c r="BD119" s="35"/>
      <c r="BE119" s="35"/>
      <c r="BF119" s="35">
        <v>712.46</v>
      </c>
      <c r="BG119" s="35"/>
      <c r="BH119" s="35">
        <v>36619.39</v>
      </c>
      <c r="BI119" s="35"/>
      <c r="BJ119" s="35"/>
      <c r="BK119" s="35"/>
      <c r="BL119" s="35"/>
      <c r="BM119" s="35"/>
      <c r="BN119" s="35"/>
      <c r="BO119" s="35"/>
      <c r="BP119" s="35">
        <v>112000</v>
      </c>
      <c r="BQ119" s="35"/>
      <c r="BR119" s="35">
        <v>712.46</v>
      </c>
      <c r="BS119" s="35"/>
      <c r="BT119" s="35"/>
      <c r="BU119" s="35"/>
      <c r="BV119" s="35">
        <v>106.74</v>
      </c>
      <c r="BW119" s="35"/>
      <c r="BX119" s="35"/>
      <c r="BY119" s="35">
        <v>112605.72</v>
      </c>
      <c r="BZ119" s="35"/>
      <c r="CA119" s="35">
        <v>214013.26</v>
      </c>
      <c r="CB119" s="35">
        <v>0</v>
      </c>
      <c r="CC119" s="35">
        <v>316123.26</v>
      </c>
      <c r="CD119" s="35">
        <v>0</v>
      </c>
      <c r="CE119" s="35">
        <v>52710</v>
      </c>
      <c r="CF119" s="35">
        <v>52710</v>
      </c>
      <c r="CG119" s="35">
        <v>106.74000000000524</v>
      </c>
      <c r="CH119" s="35"/>
      <c r="CI119" s="35"/>
      <c r="CJ119" s="35"/>
      <c r="CK119" s="35">
        <v>56501.070000000007</v>
      </c>
      <c r="CL119" s="35"/>
      <c r="CM119" s="35"/>
      <c r="CN119" s="35"/>
      <c r="CO119" s="35">
        <v>49025.67</v>
      </c>
      <c r="CP119" s="35"/>
      <c r="CQ119" s="35">
        <v>0</v>
      </c>
      <c r="CR119" s="35"/>
      <c r="CS119" s="35"/>
      <c r="CT119" s="35"/>
      <c r="CU119" s="35"/>
      <c r="CV119" s="35"/>
      <c r="CW119" s="35"/>
      <c r="CX119" s="35"/>
      <c r="CY119" s="35"/>
      <c r="CZ119" s="35">
        <v>56501.070000000007</v>
      </c>
      <c r="DA119" s="35"/>
      <c r="DB119" s="35"/>
      <c r="DC119" s="35">
        <v>1534.33</v>
      </c>
      <c r="DD119" s="35"/>
      <c r="DE119" s="35">
        <v>54966.740000000005</v>
      </c>
      <c r="DF119" s="35"/>
      <c r="DG119" s="35">
        <v>0</v>
      </c>
      <c r="DH119" s="35"/>
      <c r="DI119" s="35"/>
      <c r="DJ119" s="35"/>
      <c r="DK119" s="35"/>
      <c r="DL119" s="35">
        <v>90000</v>
      </c>
      <c r="DM119" s="35"/>
      <c r="DN119" s="35">
        <v>1534.33</v>
      </c>
      <c r="DO119" s="35"/>
      <c r="DP119" s="35"/>
      <c r="DQ119" s="35"/>
      <c r="DR119" s="35"/>
      <c r="DS119" s="35">
        <v>839.21</v>
      </c>
      <c r="DT119" s="35">
        <v>90695.12</v>
      </c>
      <c r="DU119" s="35"/>
      <c r="DV119" s="35">
        <v>194687.52999999997</v>
      </c>
      <c r="DW119" s="35">
        <v>510810.79</v>
      </c>
      <c r="DX119" s="35">
        <v>100000</v>
      </c>
      <c r="DY119" s="35"/>
      <c r="DZ119" s="35"/>
      <c r="EA119" s="35"/>
      <c r="EB119" s="35">
        <v>839.21</v>
      </c>
      <c r="EC119" s="35"/>
      <c r="ED119" s="35"/>
      <c r="EE119" s="35">
        <v>1899.0800000000017</v>
      </c>
      <c r="EF119" s="35"/>
      <c r="EG119" s="35"/>
      <c r="EH119" s="35">
        <v>98940.13</v>
      </c>
      <c r="EI119" s="35"/>
      <c r="EJ119" s="35"/>
      <c r="EK119" s="35">
        <v>50000</v>
      </c>
      <c r="EL119" s="35"/>
      <c r="EM119" s="35"/>
      <c r="EN119" s="35"/>
      <c r="EO119" s="35"/>
      <c r="EP119" s="35"/>
      <c r="EQ119" s="35"/>
      <c r="ER119" s="35">
        <v>1899.0800000000017</v>
      </c>
      <c r="ES119" s="35"/>
      <c r="ET119" s="35"/>
      <c r="EU119" s="35"/>
      <c r="EV119" s="35"/>
      <c r="EW119" s="35">
        <v>27164.050000000003</v>
      </c>
      <c r="EX119" s="35"/>
      <c r="EY119" s="35">
        <v>24735.03</v>
      </c>
      <c r="EZ119" s="35"/>
      <c r="FA119" s="35"/>
      <c r="FB119" s="35">
        <v>50000</v>
      </c>
      <c r="FC119" s="35"/>
      <c r="FD119" s="35"/>
      <c r="FE119" s="35"/>
      <c r="FF119" s="35"/>
      <c r="FG119" s="35"/>
      <c r="FH119" s="35"/>
      <c r="FI119" s="35">
        <v>27164.050000000003</v>
      </c>
      <c r="FJ119" s="35"/>
      <c r="FK119" s="35"/>
      <c r="FL119" s="35"/>
      <c r="FM119" s="35">
        <v>77164.05</v>
      </c>
      <c r="FN119" s="35"/>
      <c r="FO119" s="35">
        <v>200839.21000000002</v>
      </c>
      <c r="FP119" s="35">
        <v>711650</v>
      </c>
      <c r="FQ119" s="35">
        <v>0</v>
      </c>
      <c r="FR119" s="35">
        <v>0</v>
      </c>
      <c r="FS119" s="35">
        <v>0</v>
      </c>
      <c r="FV119" s="4"/>
      <c r="FW119" s="4"/>
      <c r="FX119" s="4"/>
    </row>
    <row r="120" spans="1:180" ht="33.75" x14ac:dyDescent="0.25">
      <c r="A120" s="57" t="s">
        <v>143</v>
      </c>
      <c r="B120" s="58" t="s">
        <v>250</v>
      </c>
      <c r="C120" s="59">
        <f>C121+C122+C123+C124+C125+C126</f>
        <v>335970</v>
      </c>
      <c r="D120" s="59">
        <f t="shared" ref="D120:BN120" si="90">D121+D122+D123+D124+D125+D126</f>
        <v>0</v>
      </c>
      <c r="E120" s="59">
        <f t="shared" si="90"/>
        <v>0</v>
      </c>
      <c r="F120" s="59">
        <f t="shared" si="90"/>
        <v>0</v>
      </c>
      <c r="G120" s="59">
        <f t="shared" si="90"/>
        <v>0</v>
      </c>
      <c r="H120" s="59">
        <f t="shared" si="90"/>
        <v>0</v>
      </c>
      <c r="I120" s="59">
        <f t="shared" si="90"/>
        <v>0</v>
      </c>
      <c r="J120" s="59">
        <f t="shared" si="90"/>
        <v>0</v>
      </c>
      <c r="K120" s="59">
        <f t="shared" si="90"/>
        <v>0</v>
      </c>
      <c r="L120" s="59">
        <f t="shared" si="90"/>
        <v>0</v>
      </c>
      <c r="M120" s="59">
        <f t="shared" si="90"/>
        <v>0</v>
      </c>
      <c r="N120" s="59">
        <f t="shared" si="90"/>
        <v>0</v>
      </c>
      <c r="O120" s="59">
        <f t="shared" si="90"/>
        <v>0</v>
      </c>
      <c r="P120" s="59">
        <f t="shared" si="90"/>
        <v>0</v>
      </c>
      <c r="Q120" s="59">
        <f t="shared" si="90"/>
        <v>0</v>
      </c>
      <c r="R120" s="59">
        <f t="shared" si="90"/>
        <v>0</v>
      </c>
      <c r="S120" s="59">
        <f t="shared" si="90"/>
        <v>0</v>
      </c>
      <c r="T120" s="59">
        <f t="shared" si="90"/>
        <v>0</v>
      </c>
      <c r="U120" s="59">
        <f t="shared" si="90"/>
        <v>0</v>
      </c>
      <c r="V120" s="59">
        <f t="shared" si="90"/>
        <v>0</v>
      </c>
      <c r="W120" s="59">
        <f t="shared" si="90"/>
        <v>0</v>
      </c>
      <c r="X120" s="59">
        <f t="shared" si="90"/>
        <v>0</v>
      </c>
      <c r="Y120" s="59">
        <f t="shared" si="90"/>
        <v>0</v>
      </c>
      <c r="Z120" s="59">
        <f t="shared" si="90"/>
        <v>0</v>
      </c>
      <c r="AA120" s="59">
        <f t="shared" si="90"/>
        <v>0</v>
      </c>
      <c r="AB120" s="59">
        <f t="shared" si="90"/>
        <v>0</v>
      </c>
      <c r="AC120" s="59">
        <f t="shared" si="90"/>
        <v>0</v>
      </c>
      <c r="AD120" s="59">
        <f t="shared" si="90"/>
        <v>0</v>
      </c>
      <c r="AE120" s="59">
        <f t="shared" si="90"/>
        <v>0</v>
      </c>
      <c r="AF120" s="59">
        <f t="shared" si="90"/>
        <v>0</v>
      </c>
      <c r="AG120" s="59">
        <f t="shared" si="90"/>
        <v>0</v>
      </c>
      <c r="AH120" s="59">
        <f t="shared" si="90"/>
        <v>0</v>
      </c>
      <c r="AI120" s="59">
        <f t="shared" si="90"/>
        <v>0</v>
      </c>
      <c r="AJ120" s="59">
        <f t="shared" si="90"/>
        <v>0</v>
      </c>
      <c r="AK120" s="59">
        <f t="shared" si="90"/>
        <v>0</v>
      </c>
      <c r="AL120" s="59">
        <f t="shared" si="90"/>
        <v>0</v>
      </c>
      <c r="AM120" s="59">
        <f t="shared" si="90"/>
        <v>0</v>
      </c>
      <c r="AN120" s="59">
        <f t="shared" si="90"/>
        <v>0</v>
      </c>
      <c r="AO120" s="59">
        <f t="shared" si="90"/>
        <v>0</v>
      </c>
      <c r="AP120" s="59">
        <f t="shared" si="90"/>
        <v>0</v>
      </c>
      <c r="AQ120" s="59">
        <f t="shared" si="90"/>
        <v>0</v>
      </c>
      <c r="AR120" s="59">
        <f t="shared" si="90"/>
        <v>0</v>
      </c>
      <c r="AS120" s="59">
        <f t="shared" si="90"/>
        <v>0</v>
      </c>
      <c r="AT120" s="59">
        <f t="shared" si="90"/>
        <v>0</v>
      </c>
      <c r="AU120" s="59">
        <f t="shared" si="90"/>
        <v>0</v>
      </c>
      <c r="AV120" s="59">
        <f t="shared" si="90"/>
        <v>0</v>
      </c>
      <c r="AW120" s="59">
        <f t="shared" si="90"/>
        <v>0</v>
      </c>
      <c r="AX120" s="59">
        <f t="shared" si="90"/>
        <v>0</v>
      </c>
      <c r="AY120" s="59">
        <f t="shared" si="90"/>
        <v>0</v>
      </c>
      <c r="AZ120" s="59">
        <f t="shared" si="90"/>
        <v>0</v>
      </c>
      <c r="BA120" s="59">
        <f t="shared" si="90"/>
        <v>0</v>
      </c>
      <c r="BB120" s="59">
        <f t="shared" si="90"/>
        <v>0</v>
      </c>
      <c r="BC120" s="59">
        <f t="shared" si="90"/>
        <v>0</v>
      </c>
      <c r="BD120" s="59">
        <f t="shared" si="90"/>
        <v>0</v>
      </c>
      <c r="BE120" s="59">
        <f t="shared" si="90"/>
        <v>0</v>
      </c>
      <c r="BF120" s="59">
        <f t="shared" si="90"/>
        <v>0</v>
      </c>
      <c r="BG120" s="59">
        <f t="shared" si="90"/>
        <v>0</v>
      </c>
      <c r="BH120" s="59">
        <f t="shared" si="90"/>
        <v>0</v>
      </c>
      <c r="BI120" s="59">
        <f t="shared" si="90"/>
        <v>0</v>
      </c>
      <c r="BJ120" s="59">
        <f t="shared" si="90"/>
        <v>0</v>
      </c>
      <c r="BK120" s="59">
        <f t="shared" si="90"/>
        <v>0</v>
      </c>
      <c r="BL120" s="59">
        <f t="shared" si="90"/>
        <v>0</v>
      </c>
      <c r="BM120" s="59">
        <f t="shared" si="90"/>
        <v>0</v>
      </c>
      <c r="BN120" s="59">
        <f t="shared" si="90"/>
        <v>0</v>
      </c>
      <c r="BO120" s="59">
        <f t="shared" ref="BO120:DZ120" si="91">BO121+BO122+BO123+BO124+BO125+BO126</f>
        <v>0</v>
      </c>
      <c r="BP120" s="59">
        <f t="shared" si="91"/>
        <v>0</v>
      </c>
      <c r="BQ120" s="59">
        <f t="shared" si="91"/>
        <v>0</v>
      </c>
      <c r="BR120" s="59">
        <f t="shared" si="91"/>
        <v>0</v>
      </c>
      <c r="BS120" s="59">
        <f t="shared" si="91"/>
        <v>0</v>
      </c>
      <c r="BT120" s="59">
        <f t="shared" si="91"/>
        <v>0</v>
      </c>
      <c r="BU120" s="59">
        <f t="shared" si="91"/>
        <v>0</v>
      </c>
      <c r="BV120" s="59">
        <f t="shared" si="91"/>
        <v>0</v>
      </c>
      <c r="BW120" s="59">
        <f t="shared" si="91"/>
        <v>0</v>
      </c>
      <c r="BX120" s="59">
        <f t="shared" si="91"/>
        <v>0</v>
      </c>
      <c r="BY120" s="59">
        <f t="shared" si="91"/>
        <v>0</v>
      </c>
      <c r="BZ120" s="59">
        <f t="shared" si="91"/>
        <v>0</v>
      </c>
      <c r="CA120" s="59">
        <f t="shared" si="91"/>
        <v>0</v>
      </c>
      <c r="CB120" s="59">
        <f t="shared" si="91"/>
        <v>0</v>
      </c>
      <c r="CC120" s="59">
        <f t="shared" si="91"/>
        <v>0</v>
      </c>
      <c r="CD120" s="59">
        <f t="shared" si="91"/>
        <v>0</v>
      </c>
      <c r="CE120" s="59">
        <f t="shared" si="91"/>
        <v>0</v>
      </c>
      <c r="CF120" s="59">
        <f t="shared" si="91"/>
        <v>0</v>
      </c>
      <c r="CG120" s="59">
        <f t="shared" si="91"/>
        <v>0</v>
      </c>
      <c r="CH120" s="59">
        <f t="shared" si="91"/>
        <v>0</v>
      </c>
      <c r="CI120" s="59">
        <f t="shared" si="91"/>
        <v>0</v>
      </c>
      <c r="CJ120" s="59">
        <f t="shared" si="91"/>
        <v>0</v>
      </c>
      <c r="CK120" s="59">
        <f t="shared" si="91"/>
        <v>0</v>
      </c>
      <c r="CL120" s="59">
        <f t="shared" si="91"/>
        <v>0</v>
      </c>
      <c r="CM120" s="59">
        <f t="shared" si="91"/>
        <v>0</v>
      </c>
      <c r="CN120" s="59">
        <f t="shared" si="91"/>
        <v>0</v>
      </c>
      <c r="CO120" s="59">
        <f t="shared" si="91"/>
        <v>0</v>
      </c>
      <c r="CP120" s="59">
        <f t="shared" si="91"/>
        <v>0</v>
      </c>
      <c r="CQ120" s="59">
        <f t="shared" si="91"/>
        <v>0</v>
      </c>
      <c r="CR120" s="59">
        <f t="shared" si="91"/>
        <v>0</v>
      </c>
      <c r="CS120" s="59">
        <f t="shared" si="91"/>
        <v>0</v>
      </c>
      <c r="CT120" s="59">
        <f t="shared" si="91"/>
        <v>0</v>
      </c>
      <c r="CU120" s="59">
        <f t="shared" si="91"/>
        <v>0</v>
      </c>
      <c r="CV120" s="59">
        <f t="shared" si="91"/>
        <v>0</v>
      </c>
      <c r="CW120" s="59">
        <f t="shared" si="91"/>
        <v>0</v>
      </c>
      <c r="CX120" s="59">
        <f t="shared" si="91"/>
        <v>0</v>
      </c>
      <c r="CY120" s="59">
        <f t="shared" si="91"/>
        <v>0</v>
      </c>
      <c r="CZ120" s="59">
        <f t="shared" si="91"/>
        <v>0</v>
      </c>
      <c r="DA120" s="59">
        <f t="shared" si="91"/>
        <v>0</v>
      </c>
      <c r="DB120" s="59">
        <f t="shared" si="91"/>
        <v>0</v>
      </c>
      <c r="DC120" s="59">
        <f t="shared" si="91"/>
        <v>0</v>
      </c>
      <c r="DD120" s="59">
        <f t="shared" si="91"/>
        <v>0</v>
      </c>
      <c r="DE120" s="59">
        <f t="shared" si="91"/>
        <v>0</v>
      </c>
      <c r="DF120" s="59">
        <f t="shared" si="91"/>
        <v>0</v>
      </c>
      <c r="DG120" s="59">
        <f t="shared" si="91"/>
        <v>0</v>
      </c>
      <c r="DH120" s="59">
        <f t="shared" si="91"/>
        <v>0</v>
      </c>
      <c r="DI120" s="59">
        <f t="shared" si="91"/>
        <v>0</v>
      </c>
      <c r="DJ120" s="59">
        <f t="shared" si="91"/>
        <v>0</v>
      </c>
      <c r="DK120" s="59">
        <f t="shared" si="91"/>
        <v>0</v>
      </c>
      <c r="DL120" s="59">
        <f t="shared" si="91"/>
        <v>0</v>
      </c>
      <c r="DM120" s="59">
        <f t="shared" si="91"/>
        <v>0</v>
      </c>
      <c r="DN120" s="59">
        <f t="shared" si="91"/>
        <v>0</v>
      </c>
      <c r="DO120" s="59">
        <f t="shared" si="91"/>
        <v>0</v>
      </c>
      <c r="DP120" s="59">
        <f t="shared" si="91"/>
        <v>0</v>
      </c>
      <c r="DQ120" s="59">
        <f t="shared" si="91"/>
        <v>0</v>
      </c>
      <c r="DR120" s="59">
        <f t="shared" si="91"/>
        <v>0</v>
      </c>
      <c r="DS120" s="59">
        <f t="shared" si="91"/>
        <v>0</v>
      </c>
      <c r="DT120" s="59">
        <f t="shared" si="91"/>
        <v>0</v>
      </c>
      <c r="DU120" s="59">
        <f t="shared" si="91"/>
        <v>0</v>
      </c>
      <c r="DV120" s="59">
        <f t="shared" si="91"/>
        <v>0</v>
      </c>
      <c r="DW120" s="59">
        <f t="shared" si="91"/>
        <v>0</v>
      </c>
      <c r="DX120" s="59">
        <f t="shared" si="91"/>
        <v>0</v>
      </c>
      <c r="DY120" s="59">
        <f t="shared" si="91"/>
        <v>0</v>
      </c>
      <c r="DZ120" s="59">
        <f t="shared" si="91"/>
        <v>0</v>
      </c>
      <c r="EA120" s="59">
        <f t="shared" ref="EA120:FR120" si="92">EA121+EA122+EA123+EA124+EA125+EA126</f>
        <v>0</v>
      </c>
      <c r="EB120" s="59">
        <f t="shared" si="92"/>
        <v>0</v>
      </c>
      <c r="EC120" s="59">
        <f t="shared" si="92"/>
        <v>0</v>
      </c>
      <c r="ED120" s="59">
        <f t="shared" si="92"/>
        <v>0</v>
      </c>
      <c r="EE120" s="59">
        <f t="shared" si="92"/>
        <v>0</v>
      </c>
      <c r="EF120" s="59">
        <f t="shared" si="92"/>
        <v>0</v>
      </c>
      <c r="EG120" s="59">
        <f t="shared" si="92"/>
        <v>0</v>
      </c>
      <c r="EH120" s="59">
        <f t="shared" si="92"/>
        <v>0</v>
      </c>
      <c r="EI120" s="59">
        <f t="shared" si="92"/>
        <v>0</v>
      </c>
      <c r="EJ120" s="59">
        <f t="shared" si="92"/>
        <v>0</v>
      </c>
      <c r="EK120" s="59">
        <f t="shared" si="92"/>
        <v>0</v>
      </c>
      <c r="EL120" s="59">
        <f t="shared" si="92"/>
        <v>0</v>
      </c>
      <c r="EM120" s="59">
        <f t="shared" si="92"/>
        <v>0</v>
      </c>
      <c r="EN120" s="59">
        <f t="shared" si="92"/>
        <v>0</v>
      </c>
      <c r="EO120" s="59">
        <f t="shared" si="92"/>
        <v>167985</v>
      </c>
      <c r="EP120" s="59">
        <f t="shared" si="92"/>
        <v>0</v>
      </c>
      <c r="EQ120" s="59">
        <f t="shared" si="92"/>
        <v>0</v>
      </c>
      <c r="ER120" s="59">
        <f t="shared" si="92"/>
        <v>0</v>
      </c>
      <c r="ES120" s="59">
        <f t="shared" si="92"/>
        <v>0</v>
      </c>
      <c r="ET120" s="59">
        <f t="shared" si="92"/>
        <v>0</v>
      </c>
      <c r="EU120" s="59">
        <f t="shared" si="92"/>
        <v>0</v>
      </c>
      <c r="EV120" s="59">
        <f t="shared" si="92"/>
        <v>0</v>
      </c>
      <c r="EW120" s="59">
        <f t="shared" si="92"/>
        <v>167985</v>
      </c>
      <c r="EX120" s="59">
        <f t="shared" si="92"/>
        <v>0</v>
      </c>
      <c r="EY120" s="59">
        <f t="shared" si="92"/>
        <v>0</v>
      </c>
      <c r="EZ120" s="59">
        <f t="shared" si="92"/>
        <v>0</v>
      </c>
      <c r="FA120" s="59">
        <f t="shared" si="92"/>
        <v>0</v>
      </c>
      <c r="FB120" s="59">
        <f t="shared" si="92"/>
        <v>0</v>
      </c>
      <c r="FC120" s="59">
        <f t="shared" si="92"/>
        <v>0</v>
      </c>
      <c r="FD120" s="59">
        <f t="shared" si="92"/>
        <v>0</v>
      </c>
      <c r="FE120" s="59">
        <f t="shared" si="92"/>
        <v>167985</v>
      </c>
      <c r="FF120" s="59">
        <f t="shared" si="92"/>
        <v>0</v>
      </c>
      <c r="FG120" s="59">
        <f t="shared" si="92"/>
        <v>0</v>
      </c>
      <c r="FH120" s="59">
        <f t="shared" si="92"/>
        <v>0</v>
      </c>
      <c r="FI120" s="59">
        <f t="shared" si="92"/>
        <v>167985</v>
      </c>
      <c r="FJ120" s="59">
        <f t="shared" si="92"/>
        <v>0</v>
      </c>
      <c r="FK120" s="59">
        <f t="shared" si="92"/>
        <v>0</v>
      </c>
      <c r="FL120" s="59">
        <f t="shared" si="92"/>
        <v>0</v>
      </c>
      <c r="FM120" s="59">
        <f t="shared" si="92"/>
        <v>335970</v>
      </c>
      <c r="FN120" s="59">
        <f t="shared" si="92"/>
        <v>0</v>
      </c>
      <c r="FO120" s="59">
        <f t="shared" si="92"/>
        <v>335970</v>
      </c>
      <c r="FP120" s="59">
        <f t="shared" si="92"/>
        <v>335970</v>
      </c>
      <c r="FQ120" s="59">
        <f t="shared" si="92"/>
        <v>0</v>
      </c>
      <c r="FR120" s="59">
        <f t="shared" si="92"/>
        <v>0</v>
      </c>
      <c r="FS120" s="59">
        <v>0</v>
      </c>
      <c r="FV120" s="4"/>
      <c r="FW120" s="4"/>
      <c r="FX120" s="4"/>
    </row>
    <row r="121" spans="1:180" x14ac:dyDescent="0.25">
      <c r="A121" s="33"/>
      <c r="B121" s="34" t="s">
        <v>251</v>
      </c>
      <c r="C121" s="49">
        <f>35069.3+35060</f>
        <v>70129.3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>
        <v>0</v>
      </c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>
        <v>0</v>
      </c>
      <c r="EI121" s="35"/>
      <c r="EJ121" s="35"/>
      <c r="EK121" s="35"/>
      <c r="EL121" s="35"/>
      <c r="EM121" s="35"/>
      <c r="EN121" s="35"/>
      <c r="EO121" s="35">
        <v>35064.65</v>
      </c>
      <c r="EP121" s="35"/>
      <c r="EQ121" s="35"/>
      <c r="ER121" s="35"/>
      <c r="ES121" s="35"/>
      <c r="ET121" s="35"/>
      <c r="EU121" s="35"/>
      <c r="EV121" s="35"/>
      <c r="EW121" s="35">
        <v>35064.65</v>
      </c>
      <c r="EX121" s="35"/>
      <c r="EY121" s="35">
        <v>0</v>
      </c>
      <c r="EZ121" s="35"/>
      <c r="FA121" s="35"/>
      <c r="FB121" s="35"/>
      <c r="FC121" s="35"/>
      <c r="FD121" s="35"/>
      <c r="FE121" s="35">
        <v>35064.65</v>
      </c>
      <c r="FF121" s="35"/>
      <c r="FG121" s="35"/>
      <c r="FH121" s="35"/>
      <c r="FI121" s="35">
        <v>35064.65</v>
      </c>
      <c r="FJ121" s="35"/>
      <c r="FK121" s="35"/>
      <c r="FL121" s="35"/>
      <c r="FM121" s="35">
        <v>70129.3</v>
      </c>
      <c r="FN121" s="35"/>
      <c r="FO121" s="35">
        <v>70129.3</v>
      </c>
      <c r="FP121" s="35">
        <v>70129.3</v>
      </c>
      <c r="FQ121" s="35">
        <v>0</v>
      </c>
      <c r="FR121" s="35">
        <v>0</v>
      </c>
      <c r="FS121" s="35">
        <v>0</v>
      </c>
      <c r="FV121" s="4"/>
      <c r="FW121" s="4"/>
      <c r="FX121" s="4"/>
    </row>
    <row r="122" spans="1:180" x14ac:dyDescent="0.25">
      <c r="A122" s="33"/>
      <c r="B122" s="34" t="s">
        <v>252</v>
      </c>
      <c r="C122" s="49">
        <f>32266.24+32267.16</f>
        <v>64533.4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>
        <v>0</v>
      </c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>
        <v>0</v>
      </c>
      <c r="EI122" s="35"/>
      <c r="EJ122" s="35"/>
      <c r="EK122" s="35"/>
      <c r="EL122" s="35"/>
      <c r="EM122" s="35"/>
      <c r="EN122" s="35"/>
      <c r="EO122" s="35">
        <v>32266.7</v>
      </c>
      <c r="EP122" s="35"/>
      <c r="EQ122" s="35"/>
      <c r="ER122" s="35"/>
      <c r="ES122" s="35"/>
      <c r="ET122" s="35"/>
      <c r="EU122" s="35"/>
      <c r="EV122" s="35"/>
      <c r="EW122" s="35">
        <v>32266.7</v>
      </c>
      <c r="EX122" s="35"/>
      <c r="EY122" s="35">
        <v>0</v>
      </c>
      <c r="EZ122" s="35"/>
      <c r="FA122" s="35"/>
      <c r="FB122" s="35"/>
      <c r="FC122" s="35"/>
      <c r="FD122" s="35"/>
      <c r="FE122" s="35">
        <v>32266.7</v>
      </c>
      <c r="FF122" s="35"/>
      <c r="FG122" s="35"/>
      <c r="FH122" s="35"/>
      <c r="FI122" s="35">
        <v>32266.7</v>
      </c>
      <c r="FJ122" s="35"/>
      <c r="FK122" s="35"/>
      <c r="FL122" s="35"/>
      <c r="FM122" s="35">
        <v>64533.4</v>
      </c>
      <c r="FN122" s="35"/>
      <c r="FO122" s="35">
        <v>64533.4</v>
      </c>
      <c r="FP122" s="35">
        <v>64533.4</v>
      </c>
      <c r="FQ122" s="35">
        <v>0</v>
      </c>
      <c r="FR122" s="35">
        <v>0</v>
      </c>
      <c r="FS122" s="35">
        <v>0</v>
      </c>
      <c r="FV122" s="4"/>
      <c r="FW122" s="4"/>
      <c r="FX122" s="4"/>
    </row>
    <row r="123" spans="1:180" x14ac:dyDescent="0.25">
      <c r="A123" s="33"/>
      <c r="B123" s="34" t="s">
        <v>253</v>
      </c>
      <c r="C123" s="49">
        <f>24549.62+33668</f>
        <v>58217.619999999995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>
        <v>0</v>
      </c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>
        <v>0</v>
      </c>
      <c r="EI123" s="35"/>
      <c r="EJ123" s="35"/>
      <c r="EK123" s="35"/>
      <c r="EL123" s="35"/>
      <c r="EM123" s="35"/>
      <c r="EN123" s="35"/>
      <c r="EO123" s="35">
        <v>29108.81</v>
      </c>
      <c r="EP123" s="35"/>
      <c r="EQ123" s="35"/>
      <c r="ER123" s="35"/>
      <c r="ES123" s="35"/>
      <c r="ET123" s="35"/>
      <c r="EU123" s="35"/>
      <c r="EV123" s="35"/>
      <c r="EW123" s="35">
        <v>29108.81</v>
      </c>
      <c r="EX123" s="35"/>
      <c r="EY123" s="35">
        <v>0</v>
      </c>
      <c r="EZ123" s="35"/>
      <c r="FA123" s="35"/>
      <c r="FB123" s="35"/>
      <c r="FC123" s="35"/>
      <c r="FD123" s="35"/>
      <c r="FE123" s="35">
        <v>29108.81</v>
      </c>
      <c r="FF123" s="35"/>
      <c r="FG123" s="35"/>
      <c r="FH123" s="35"/>
      <c r="FI123" s="35">
        <v>29108.81</v>
      </c>
      <c r="FJ123" s="35"/>
      <c r="FK123" s="35"/>
      <c r="FL123" s="35"/>
      <c r="FM123" s="35">
        <v>58217.62</v>
      </c>
      <c r="FN123" s="35"/>
      <c r="FO123" s="35">
        <v>58217.62</v>
      </c>
      <c r="FP123" s="35">
        <v>58217.62</v>
      </c>
      <c r="FQ123" s="35">
        <v>0</v>
      </c>
      <c r="FR123" s="35">
        <v>0</v>
      </c>
      <c r="FS123" s="35">
        <v>0</v>
      </c>
      <c r="FV123" s="4"/>
      <c r="FW123" s="4"/>
      <c r="FX123" s="4"/>
    </row>
    <row r="124" spans="1:180" ht="22.5" x14ac:dyDescent="0.25">
      <c r="A124" s="33"/>
      <c r="B124" s="34" t="s">
        <v>254</v>
      </c>
      <c r="C124" s="49">
        <f>70142+70142</f>
        <v>140284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>
        <v>0</v>
      </c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>
        <v>0</v>
      </c>
      <c r="EI124" s="35"/>
      <c r="EJ124" s="35"/>
      <c r="EK124" s="35"/>
      <c r="EL124" s="35"/>
      <c r="EM124" s="35"/>
      <c r="EN124" s="35"/>
      <c r="EO124" s="35">
        <v>70142</v>
      </c>
      <c r="EP124" s="35"/>
      <c r="EQ124" s="35"/>
      <c r="ER124" s="35"/>
      <c r="ES124" s="35"/>
      <c r="ET124" s="35"/>
      <c r="EU124" s="35"/>
      <c r="EV124" s="35"/>
      <c r="EW124" s="35">
        <v>70142</v>
      </c>
      <c r="EX124" s="35"/>
      <c r="EY124" s="35">
        <v>0</v>
      </c>
      <c r="EZ124" s="35"/>
      <c r="FA124" s="35"/>
      <c r="FB124" s="35"/>
      <c r="FC124" s="35"/>
      <c r="FD124" s="35"/>
      <c r="FE124" s="35">
        <v>70142</v>
      </c>
      <c r="FF124" s="35"/>
      <c r="FG124" s="35"/>
      <c r="FH124" s="35"/>
      <c r="FI124" s="35">
        <v>70142</v>
      </c>
      <c r="FJ124" s="35"/>
      <c r="FK124" s="35"/>
      <c r="FL124" s="35"/>
      <c r="FM124" s="35">
        <v>140284</v>
      </c>
      <c r="FN124" s="35"/>
      <c r="FO124" s="35">
        <v>140284</v>
      </c>
      <c r="FP124" s="40">
        <v>140284</v>
      </c>
      <c r="FQ124" s="35">
        <v>0</v>
      </c>
      <c r="FR124" s="35">
        <v>0</v>
      </c>
      <c r="FS124" s="40">
        <v>0</v>
      </c>
      <c r="FV124" s="4"/>
      <c r="FW124" s="4"/>
      <c r="FX124" s="4"/>
    </row>
    <row r="125" spans="1:180" x14ac:dyDescent="0.25">
      <c r="A125" s="33"/>
      <c r="B125" s="34" t="s">
        <v>255</v>
      </c>
      <c r="C125" s="49">
        <v>0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>
        <v>0</v>
      </c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>
        <v>0</v>
      </c>
      <c r="EI125" s="35"/>
      <c r="EJ125" s="35"/>
      <c r="EK125" s="35"/>
      <c r="EL125" s="35"/>
      <c r="EM125" s="35"/>
      <c r="EN125" s="35"/>
      <c r="EO125" s="35">
        <v>0</v>
      </c>
      <c r="EP125" s="35"/>
      <c r="EQ125" s="35"/>
      <c r="ER125" s="35"/>
      <c r="ES125" s="35"/>
      <c r="ET125" s="35"/>
      <c r="EU125" s="35"/>
      <c r="EV125" s="35"/>
      <c r="EW125" s="35">
        <v>0</v>
      </c>
      <c r="EX125" s="35"/>
      <c r="EY125" s="35">
        <v>0</v>
      </c>
      <c r="EZ125" s="35"/>
      <c r="FA125" s="35"/>
      <c r="FB125" s="35"/>
      <c r="FC125" s="35"/>
      <c r="FD125" s="35"/>
      <c r="FE125" s="35">
        <v>0</v>
      </c>
      <c r="FF125" s="35"/>
      <c r="FG125" s="35"/>
      <c r="FH125" s="35"/>
      <c r="FI125" s="35">
        <v>0</v>
      </c>
      <c r="FJ125" s="35"/>
      <c r="FK125" s="35"/>
      <c r="FL125" s="35"/>
      <c r="FM125" s="35">
        <v>0</v>
      </c>
      <c r="FN125" s="35"/>
      <c r="FO125" s="35">
        <v>0</v>
      </c>
      <c r="FP125" s="35">
        <v>0</v>
      </c>
      <c r="FQ125" s="35">
        <v>0</v>
      </c>
      <c r="FR125" s="35">
        <v>0</v>
      </c>
      <c r="FS125" s="35">
        <v>0</v>
      </c>
      <c r="FV125" s="4"/>
      <c r="FW125" s="4"/>
      <c r="FX125" s="4"/>
    </row>
    <row r="126" spans="1:180" x14ac:dyDescent="0.25">
      <c r="A126" s="33"/>
      <c r="B126" s="34" t="s">
        <v>256</v>
      </c>
      <c r="C126" s="49">
        <f>1402.84*2</f>
        <v>2805.68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>
        <v>0</v>
      </c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>
        <v>0</v>
      </c>
      <c r="EI126" s="35"/>
      <c r="EJ126" s="35"/>
      <c r="EK126" s="35"/>
      <c r="EL126" s="35"/>
      <c r="EM126" s="35"/>
      <c r="EN126" s="35"/>
      <c r="EO126" s="35">
        <v>1402.84</v>
      </c>
      <c r="EP126" s="35"/>
      <c r="EQ126" s="35"/>
      <c r="ER126" s="35"/>
      <c r="ES126" s="35"/>
      <c r="ET126" s="35"/>
      <c r="EU126" s="35"/>
      <c r="EV126" s="35"/>
      <c r="EW126" s="35">
        <v>1402.84</v>
      </c>
      <c r="EX126" s="35"/>
      <c r="EY126" s="35">
        <v>0</v>
      </c>
      <c r="EZ126" s="35"/>
      <c r="FA126" s="35"/>
      <c r="FB126" s="35"/>
      <c r="FC126" s="35"/>
      <c r="FD126" s="35"/>
      <c r="FE126" s="35">
        <v>1402.84</v>
      </c>
      <c r="FF126" s="35"/>
      <c r="FG126" s="35"/>
      <c r="FH126" s="35"/>
      <c r="FI126" s="35">
        <v>1402.84</v>
      </c>
      <c r="FJ126" s="35"/>
      <c r="FK126" s="35"/>
      <c r="FL126" s="35"/>
      <c r="FM126" s="35">
        <v>2805.68</v>
      </c>
      <c r="FN126" s="35"/>
      <c r="FO126" s="35">
        <v>2805.68</v>
      </c>
      <c r="FP126" s="35">
        <v>2805.68</v>
      </c>
      <c r="FQ126" s="35">
        <v>0</v>
      </c>
      <c r="FR126" s="35">
        <v>0</v>
      </c>
      <c r="FS126" s="35">
        <v>0</v>
      </c>
      <c r="FV126" s="4"/>
      <c r="FW126" s="4"/>
      <c r="FX126" s="4"/>
    </row>
    <row r="127" spans="1:180" x14ac:dyDescent="0.25">
      <c r="A127" s="27"/>
      <c r="B127" s="28" t="s">
        <v>257</v>
      </c>
      <c r="C127" s="29">
        <f>C4+C51+C53+C75+C83+C89+C92+C101</f>
        <v>734259300</v>
      </c>
      <c r="D127" s="29">
        <f t="shared" ref="D127:BJ127" si="93">D4+D51+D53+D75+D83+D89+D92+D101</f>
        <v>3284480.0040000002</v>
      </c>
      <c r="E127" s="29">
        <f t="shared" si="93"/>
        <v>43917744.039999999</v>
      </c>
      <c r="F127" s="29">
        <f t="shared" si="93"/>
        <v>9983337.339999998</v>
      </c>
      <c r="G127" s="29">
        <f t="shared" si="93"/>
        <v>9624910.2300000004</v>
      </c>
      <c r="H127" s="29">
        <f t="shared" si="93"/>
        <v>185759.1199999997</v>
      </c>
      <c r="I127" s="29">
        <f t="shared" si="93"/>
        <v>43559316.929999992</v>
      </c>
      <c r="J127" s="29">
        <f t="shared" si="93"/>
        <v>246193.12</v>
      </c>
      <c r="K127" s="29">
        <f t="shared" si="93"/>
        <v>55229718</v>
      </c>
      <c r="L127" s="29">
        <f t="shared" si="93"/>
        <v>93360</v>
      </c>
      <c r="M127" s="29">
        <f t="shared" si="93"/>
        <v>51000</v>
      </c>
      <c r="N127" s="29">
        <f t="shared" si="93"/>
        <v>658091.35</v>
      </c>
      <c r="O127" s="29">
        <f t="shared" si="93"/>
        <v>9983337.339999998</v>
      </c>
      <c r="P127" s="29">
        <f t="shared" si="93"/>
        <v>9624910.2300000004</v>
      </c>
      <c r="Q127" s="29">
        <f t="shared" si="93"/>
        <v>16000</v>
      </c>
      <c r="R127" s="29">
        <f t="shared" si="93"/>
        <v>11586373.860000003</v>
      </c>
      <c r="S127" s="29">
        <f t="shared" si="93"/>
        <v>10398729.489999998</v>
      </c>
      <c r="T127" s="29">
        <f t="shared" si="93"/>
        <v>8500</v>
      </c>
      <c r="U127" s="29">
        <f t="shared" si="93"/>
        <v>16800</v>
      </c>
      <c r="V127" s="29">
        <f t="shared" si="93"/>
        <v>12683.6</v>
      </c>
      <c r="W127" s="29">
        <f t="shared" si="93"/>
        <v>53915385.790000007</v>
      </c>
      <c r="X127" s="29">
        <f t="shared" si="93"/>
        <v>350066.51999999996</v>
      </c>
      <c r="Y127" s="29">
        <f t="shared" si="93"/>
        <v>308024.82999999996</v>
      </c>
      <c r="Z127" s="29">
        <f t="shared" si="93"/>
        <v>61355133.789999992</v>
      </c>
      <c r="AA127" s="29">
        <f t="shared" si="93"/>
        <v>500000</v>
      </c>
      <c r="AB127" s="29">
        <f t="shared" si="93"/>
        <v>3442000</v>
      </c>
      <c r="AC127" s="29">
        <f t="shared" si="93"/>
        <v>11586373.860000003</v>
      </c>
      <c r="AD127" s="29">
        <f t="shared" si="93"/>
        <v>10398729.489999998</v>
      </c>
      <c r="AE127" s="29">
        <f t="shared" si="93"/>
        <v>2050811.7699999986</v>
      </c>
      <c r="AF127" s="29">
        <f t="shared" si="93"/>
        <v>513129.6100000001</v>
      </c>
      <c r="AG127" s="29">
        <f t="shared" si="93"/>
        <v>242066.3</v>
      </c>
      <c r="AH127" s="29">
        <f t="shared" si="93"/>
        <v>65189162.300000004</v>
      </c>
      <c r="AI127" s="29">
        <f t="shared" si="93"/>
        <v>393181.69</v>
      </c>
      <c r="AJ127" s="29">
        <f t="shared" si="93"/>
        <v>5699095.0700000031</v>
      </c>
      <c r="AK127" s="29">
        <f t="shared" si="93"/>
        <v>162849624.14000002</v>
      </c>
      <c r="AL127" s="29">
        <f t="shared" si="93"/>
        <v>1297466.1600000001</v>
      </c>
      <c r="AM127" s="29">
        <f t="shared" si="93"/>
        <v>57374447</v>
      </c>
      <c r="AN127" s="29">
        <f t="shared" si="93"/>
        <v>4000000</v>
      </c>
      <c r="AO127" s="29">
        <f t="shared" si="93"/>
        <v>8017083.7000000002</v>
      </c>
      <c r="AP127" s="29">
        <f t="shared" si="93"/>
        <v>2053125.5699999987</v>
      </c>
      <c r="AQ127" s="29">
        <f t="shared" si="93"/>
        <v>320557.67999999988</v>
      </c>
      <c r="AR127" s="29">
        <f t="shared" si="93"/>
        <v>580000</v>
      </c>
      <c r="AS127" s="29">
        <f t="shared" si="93"/>
        <v>13187655.690000005</v>
      </c>
      <c r="AT127" s="29">
        <f t="shared" si="93"/>
        <v>4129448.8199999994</v>
      </c>
      <c r="AU127" s="29">
        <f t="shared" si="93"/>
        <v>5695725.8700000048</v>
      </c>
      <c r="AV127" s="29">
        <f t="shared" si="93"/>
        <v>56950165.849999987</v>
      </c>
      <c r="AW127" s="29">
        <f t="shared" si="93"/>
        <v>302487.71999999997</v>
      </c>
      <c r="AX127" s="29">
        <f t="shared" si="93"/>
        <v>56585625</v>
      </c>
      <c r="AY127" s="29">
        <f t="shared" si="93"/>
        <v>100000</v>
      </c>
      <c r="AZ127" s="29">
        <f t="shared" si="93"/>
        <v>1936000</v>
      </c>
      <c r="BA127" s="29">
        <f t="shared" si="93"/>
        <v>42000</v>
      </c>
      <c r="BB127" s="29">
        <f t="shared" si="93"/>
        <v>13187655.690000005</v>
      </c>
      <c r="BC127" s="29">
        <f t="shared" si="93"/>
        <v>4129448.8199999994</v>
      </c>
      <c r="BD127" s="29">
        <f t="shared" si="93"/>
        <v>4199434.2699999996</v>
      </c>
      <c r="BE127" s="29">
        <f t="shared" si="93"/>
        <v>1060</v>
      </c>
      <c r="BF127" s="29">
        <f t="shared" si="93"/>
        <v>15034335.950000003</v>
      </c>
      <c r="BG127" s="29">
        <f t="shared" si="93"/>
        <v>4901945.09</v>
      </c>
      <c r="BH127" s="29">
        <f t="shared" si="93"/>
        <v>61787815.280000001</v>
      </c>
      <c r="BI127" s="29">
        <f t="shared" si="93"/>
        <v>256361.46000000002</v>
      </c>
      <c r="BJ127" s="29">
        <f t="shared" si="93"/>
        <v>47767078</v>
      </c>
      <c r="BK127" s="29">
        <f t="shared" ref="BK127:DU127" si="94">BK4+BK51+BK53+BK75+BK83+BK89+BK92+BK101</f>
        <v>4000000</v>
      </c>
      <c r="BL127" s="29">
        <f t="shared" si="94"/>
        <v>100000</v>
      </c>
      <c r="BM127" s="29">
        <f t="shared" si="94"/>
        <v>3264000</v>
      </c>
      <c r="BN127" s="29">
        <f t="shared" si="94"/>
        <v>3000000</v>
      </c>
      <c r="BO127" s="29">
        <f t="shared" si="94"/>
        <v>0</v>
      </c>
      <c r="BP127" s="29">
        <f t="shared" si="94"/>
        <v>9162000</v>
      </c>
      <c r="BQ127" s="29">
        <f t="shared" si="94"/>
        <v>1060</v>
      </c>
      <c r="BR127" s="29">
        <f t="shared" si="94"/>
        <v>15034335.950000003</v>
      </c>
      <c r="BS127" s="29">
        <f t="shared" si="94"/>
        <v>4901945.09</v>
      </c>
      <c r="BT127" s="29">
        <f t="shared" si="94"/>
        <v>0</v>
      </c>
      <c r="BU127" s="29">
        <f t="shared" si="94"/>
        <v>0</v>
      </c>
      <c r="BV127" s="29">
        <f t="shared" si="94"/>
        <v>3784915.4499999993</v>
      </c>
      <c r="BW127" s="29">
        <f t="shared" si="94"/>
        <v>75397.746000000829</v>
      </c>
      <c r="BX127" s="29">
        <f t="shared" si="94"/>
        <v>15361.32</v>
      </c>
      <c r="BY127" s="29">
        <f t="shared" si="94"/>
        <v>59732372.476000004</v>
      </c>
      <c r="BZ127" s="29">
        <f t="shared" si="94"/>
        <v>250811.14</v>
      </c>
      <c r="CA127" s="29">
        <f t="shared" si="94"/>
        <v>184166079.47599998</v>
      </c>
      <c r="CB127" s="29">
        <f t="shared" si="94"/>
        <v>809660.32000000007</v>
      </c>
      <c r="CC127" s="29">
        <f t="shared" si="94"/>
        <v>347015703.616</v>
      </c>
      <c r="CD127" s="29">
        <f t="shared" si="94"/>
        <v>2107126.4800000004</v>
      </c>
      <c r="CE127" s="29">
        <f t="shared" si="94"/>
        <v>59073010</v>
      </c>
      <c r="CF127" s="29">
        <f t="shared" si="94"/>
        <v>7338400</v>
      </c>
      <c r="CG127" s="29">
        <f t="shared" si="94"/>
        <v>3784915.55</v>
      </c>
      <c r="CH127" s="29">
        <f t="shared" si="94"/>
        <v>75397.746000000829</v>
      </c>
      <c r="CI127" s="29">
        <f t="shared" si="94"/>
        <v>328000</v>
      </c>
      <c r="CJ127" s="29">
        <f t="shared" si="94"/>
        <v>250000</v>
      </c>
      <c r="CK127" s="29">
        <f t="shared" si="94"/>
        <v>15676446.17</v>
      </c>
      <c r="CL127" s="29">
        <f t="shared" si="94"/>
        <v>1340777.4799999967</v>
      </c>
      <c r="CM127" s="29">
        <f t="shared" si="94"/>
        <v>-0.1000000000003638</v>
      </c>
      <c r="CN127" s="29">
        <f t="shared" si="94"/>
        <v>3177626.6800000039</v>
      </c>
      <c r="CO127" s="29">
        <f t="shared" si="94"/>
        <v>53185632.533999987</v>
      </c>
      <c r="CP127" s="29">
        <f t="shared" si="94"/>
        <v>223641.47</v>
      </c>
      <c r="CQ127" s="29">
        <f t="shared" si="94"/>
        <v>46244790</v>
      </c>
      <c r="CR127" s="29">
        <f t="shared" si="94"/>
        <v>11895530</v>
      </c>
      <c r="CS127" s="29">
        <f t="shared" si="94"/>
        <v>133000</v>
      </c>
      <c r="CT127" s="29">
        <f t="shared" si="94"/>
        <v>155000</v>
      </c>
      <c r="CU127" s="29">
        <f t="shared" si="94"/>
        <v>250000</v>
      </c>
      <c r="CV127" s="29">
        <f t="shared" si="94"/>
        <v>7000</v>
      </c>
      <c r="CW127" s="29">
        <f t="shared" si="94"/>
        <v>352520</v>
      </c>
      <c r="CX127" s="29">
        <f t="shared" si="94"/>
        <v>45600</v>
      </c>
      <c r="CY127" s="29">
        <f t="shared" si="94"/>
        <v>1304500</v>
      </c>
      <c r="CZ127" s="29">
        <f t="shared" si="94"/>
        <v>15676446.17</v>
      </c>
      <c r="DA127" s="29">
        <f t="shared" si="94"/>
        <v>1356138.8999999966</v>
      </c>
      <c r="DB127" s="29">
        <f t="shared" si="94"/>
        <v>0</v>
      </c>
      <c r="DC127" s="29">
        <f t="shared" si="94"/>
        <v>19160656.440000001</v>
      </c>
      <c r="DD127" s="29">
        <f t="shared" si="94"/>
        <v>25737.249999999982</v>
      </c>
      <c r="DE127" s="29">
        <f t="shared" si="94"/>
        <v>54807328.080000006</v>
      </c>
      <c r="DF127" s="29">
        <f t="shared" si="94"/>
        <v>186393.554</v>
      </c>
      <c r="DG127" s="29">
        <f t="shared" si="94"/>
        <v>44006490</v>
      </c>
      <c r="DH127" s="29">
        <f t="shared" si="94"/>
        <v>600000</v>
      </c>
      <c r="DI127" s="29">
        <f t="shared" si="94"/>
        <v>350000</v>
      </c>
      <c r="DJ127" s="29">
        <f t="shared" si="94"/>
        <v>7000</v>
      </c>
      <c r="DK127" s="29">
        <f t="shared" si="94"/>
        <v>6000</v>
      </c>
      <c r="DL127" s="29">
        <f t="shared" si="94"/>
        <v>17216800</v>
      </c>
      <c r="DM127" s="29">
        <f t="shared" si="94"/>
        <v>47400</v>
      </c>
      <c r="DN127" s="29">
        <f t="shared" si="94"/>
        <v>19160656.440000001</v>
      </c>
      <c r="DO127" s="29">
        <f t="shared" si="94"/>
        <v>25737.249999999982</v>
      </c>
      <c r="DP127" s="29">
        <f t="shared" si="94"/>
        <v>860980</v>
      </c>
      <c r="DQ127" s="29">
        <f t="shared" si="94"/>
        <v>350000</v>
      </c>
      <c r="DR127" s="29">
        <f t="shared" si="94"/>
        <v>14000</v>
      </c>
      <c r="DS127" s="29">
        <f t="shared" si="94"/>
        <v>15645006.01</v>
      </c>
      <c r="DT127" s="29">
        <f t="shared" si="94"/>
        <v>65508583.180000007</v>
      </c>
      <c r="DU127" s="29">
        <f t="shared" si="94"/>
        <v>126188.09999999999</v>
      </c>
      <c r="DV127" s="29">
        <f t="shared" ref="DV127:EH127" si="95">DV4+DV51+DV53+DV75+DV83+DV89+DV92+DV101</f>
        <v>176679170.47400001</v>
      </c>
      <c r="DW127" s="29">
        <f t="shared" si="95"/>
        <v>523694874.08999997</v>
      </c>
      <c r="DX127" s="29">
        <f t="shared" si="95"/>
        <v>57456220</v>
      </c>
      <c r="DY127" s="29">
        <f t="shared" si="95"/>
        <v>350000</v>
      </c>
      <c r="DZ127" s="29">
        <f t="shared" si="95"/>
        <v>262000</v>
      </c>
      <c r="EA127" s="29">
        <f t="shared" si="95"/>
        <v>14000</v>
      </c>
      <c r="EB127" s="29">
        <f t="shared" si="95"/>
        <v>15645005.91</v>
      </c>
      <c r="EC127" s="29">
        <f t="shared" ref="EC127:FS127" si="96">EC101+EC83+EC53+EC51+EC4+EC89+EC75+EC92</f>
        <v>-400000</v>
      </c>
      <c r="ED127" s="29">
        <f t="shared" si="96"/>
        <v>167480</v>
      </c>
      <c r="EE127" s="29">
        <f t="shared" si="96"/>
        <v>11117984.599999998</v>
      </c>
      <c r="EF127" s="29">
        <f t="shared" si="96"/>
        <v>519875.68</v>
      </c>
      <c r="EG127" s="29">
        <f t="shared" si="96"/>
        <v>8392.0499999999993</v>
      </c>
      <c r="EH127" s="29">
        <f t="shared" si="95"/>
        <v>62553244.939999998</v>
      </c>
      <c r="EI127" s="29">
        <f t="shared" si="96"/>
        <v>164769.99000000002</v>
      </c>
      <c r="EJ127" s="29">
        <f t="shared" si="96"/>
        <v>9026550</v>
      </c>
      <c r="EK127" s="29">
        <f t="shared" si="96"/>
        <v>56454330</v>
      </c>
      <c r="EL127" s="29">
        <f t="shared" ref="EL127" si="97">EL4+EL51+EL53+EL75+EL83+EL89+EL92+EL101</f>
        <v>809070</v>
      </c>
      <c r="EM127" s="29">
        <f>EM101+EM83+EM53+EM51+EM4+EM89+EM75+EM92</f>
        <v>14700000</v>
      </c>
      <c r="EN127" s="29">
        <f>EN101+EN83+EN53+EN51+EN4+EN89+EN75+EN92</f>
        <v>200000</v>
      </c>
      <c r="EO127" s="29">
        <f>EO101+EO83+EO53+EO51+EO4+EO89+EO75+EO92</f>
        <v>1186725</v>
      </c>
      <c r="EP127" s="29">
        <f>EP101+EP83+EP53+EP51+EP4+EP89+EP75+EP92</f>
        <v>1153000</v>
      </c>
      <c r="EQ127" s="29">
        <f>EQ101+EQ83+EQ53+EQ51+EQ4+EQ89+EQ75+EQ92</f>
        <v>5867480</v>
      </c>
      <c r="ER127" s="29">
        <f t="shared" ref="ER127:ES127" si="98">ER101+ER83+ER53+ER51+ER4+ER89+ER75+ER92</f>
        <v>11117984.599999998</v>
      </c>
      <c r="ES127" s="29">
        <f t="shared" si="98"/>
        <v>519875.68</v>
      </c>
      <c r="ET127" s="29">
        <f>ET101+ET83+ET53+ET51+ET4+ET89+ET75+ET92</f>
        <v>0</v>
      </c>
      <c r="EU127" s="29">
        <f>EU101+EU83+EU53+EU51+EU4+EU89+EU75+EU92</f>
        <v>-1274570</v>
      </c>
      <c r="EV127" s="29">
        <f>EV101+EV83+EV53+EV51+EV4+EV89+EV75+EV92</f>
        <v>-93110</v>
      </c>
      <c r="EW127" s="29">
        <f>EW101+EW83+EW53+EW51+EW4+EW89+EW75+EW92</f>
        <v>29661820.099999994</v>
      </c>
      <c r="EX127" s="29">
        <f>EX101+EX83+EX53+EX51+EX4+EX89+EX75+EX92</f>
        <v>413956.26999999926</v>
      </c>
      <c r="EY127" s="29">
        <f t="shared" ref="EY127:EZ127" si="99">EY101+EY83+EY53+EY51+EY4+EY89+EY75+EY92</f>
        <v>69379720.090000004</v>
      </c>
      <c r="EZ127" s="29">
        <f t="shared" si="99"/>
        <v>175935.50999999998</v>
      </c>
      <c r="FA127" s="29">
        <f t="shared" si="96"/>
        <v>5827500</v>
      </c>
      <c r="FB127" s="29">
        <f t="shared" si="96"/>
        <v>53164310</v>
      </c>
      <c r="FC127" s="29">
        <f t="shared" ref="FC127" si="100">FC4+FC51+FC53+FC75+FC83+FC89+FC92+FC101</f>
        <v>550000</v>
      </c>
      <c r="FD127" s="29">
        <f t="shared" ref="FD127:FL127" si="101">FD101+FD83+FD53+FD51+FD4+FD89+FD75+FD92</f>
        <v>-14300000</v>
      </c>
      <c r="FE127" s="29">
        <f t="shared" si="101"/>
        <v>167985</v>
      </c>
      <c r="FF127" s="29">
        <f t="shared" si="101"/>
        <v>100000</v>
      </c>
      <c r="FG127" s="29">
        <f t="shared" si="101"/>
        <v>350520</v>
      </c>
      <c r="FH127" s="29">
        <f t="shared" si="101"/>
        <v>230410</v>
      </c>
      <c r="FI127" s="29">
        <f t="shared" si="101"/>
        <v>29661820.099999994</v>
      </c>
      <c r="FJ127" s="29">
        <f t="shared" si="101"/>
        <v>413956.26999999926</v>
      </c>
      <c r="FK127" s="29">
        <f t="shared" si="101"/>
        <v>0</v>
      </c>
      <c r="FL127" s="29">
        <f t="shared" si="101"/>
        <v>0</v>
      </c>
      <c r="FM127" s="29">
        <f t="shared" si="96"/>
        <v>75338588.829999998</v>
      </c>
      <c r="FN127" s="29">
        <f t="shared" si="96"/>
        <v>300198.88</v>
      </c>
      <c r="FO127" s="29">
        <f t="shared" si="96"/>
        <v>207279945.91</v>
      </c>
      <c r="FP127" s="29">
        <f t="shared" si="96"/>
        <v>730974820</v>
      </c>
      <c r="FQ127" s="29">
        <f t="shared" si="96"/>
        <v>-4.0000081062316895E-3</v>
      </c>
      <c r="FR127" s="29">
        <f t="shared" si="96"/>
        <v>3284253.9840000002</v>
      </c>
      <c r="FS127" s="29">
        <f t="shared" si="96"/>
        <v>226.02000000011569</v>
      </c>
      <c r="FV127" s="4"/>
      <c r="FW127" s="4"/>
      <c r="FX127" s="4"/>
    </row>
    <row r="128" spans="1:180" x14ac:dyDescent="0.25">
      <c r="A128" s="84"/>
      <c r="W128" s="4"/>
      <c r="CN128" s="4"/>
    </row>
    <row r="129" spans="1:172" x14ac:dyDescent="0.25">
      <c r="A129" s="84"/>
      <c r="D129"/>
      <c r="E129"/>
      <c r="H129"/>
      <c r="I129"/>
      <c r="K129" s="4"/>
      <c r="N129" s="4"/>
      <c r="R129" s="4"/>
      <c r="W129" s="4"/>
      <c r="X129" s="4"/>
      <c r="Y129"/>
      <c r="Z129" s="4"/>
      <c r="AA129"/>
      <c r="AB129"/>
      <c r="AG129" s="4"/>
      <c r="AH129" s="4"/>
      <c r="AI129" s="4"/>
      <c r="AK129" s="4"/>
      <c r="AL129" s="4"/>
      <c r="AM129"/>
      <c r="AV129" s="4"/>
      <c r="AX129"/>
      <c r="BH129"/>
      <c r="BJ129"/>
      <c r="BY129"/>
      <c r="CA129"/>
      <c r="CE129"/>
      <c r="CG129" s="4"/>
      <c r="CK129" s="4"/>
      <c r="CO129"/>
      <c r="CQ129"/>
      <c r="DE129"/>
      <c r="DG129"/>
      <c r="DT129"/>
      <c r="DV129"/>
      <c r="EE129" s="4"/>
      <c r="FI129" s="4"/>
      <c r="FP129" s="4"/>
    </row>
    <row r="130" spans="1:172" x14ac:dyDescent="0.25">
      <c r="A130" s="84"/>
      <c r="D130" s="4"/>
      <c r="E130" s="4"/>
      <c r="H130"/>
      <c r="I130" s="4"/>
      <c r="N130" s="4"/>
      <c r="X130"/>
      <c r="Y130"/>
      <c r="Z130"/>
      <c r="AA130"/>
      <c r="AB130"/>
      <c r="AH130"/>
      <c r="AJ130" s="4"/>
      <c r="AK130" s="4"/>
      <c r="AL130"/>
      <c r="AM130"/>
      <c r="AU130" s="4"/>
      <c r="AV130"/>
      <c r="AX130"/>
      <c r="BH130"/>
      <c r="BJ130"/>
      <c r="BY130"/>
      <c r="CA130"/>
      <c r="CE130"/>
      <c r="CO130"/>
      <c r="CQ130"/>
      <c r="DE130"/>
      <c r="DG130"/>
      <c r="DT130"/>
      <c r="DV130"/>
    </row>
    <row r="131" spans="1:172" x14ac:dyDescent="0.25">
      <c r="A131" s="84"/>
      <c r="D131"/>
      <c r="E131"/>
      <c r="H131"/>
      <c r="I131"/>
      <c r="N131" s="4"/>
      <c r="W131" s="4"/>
      <c r="X131"/>
      <c r="Y131"/>
      <c r="Z131"/>
      <c r="AA131"/>
      <c r="AB131"/>
      <c r="AH131"/>
      <c r="AK131" s="4"/>
      <c r="AL131"/>
      <c r="AM131"/>
      <c r="AV131"/>
      <c r="AX131"/>
      <c r="BH131"/>
      <c r="BJ131"/>
      <c r="BY131"/>
      <c r="CA131"/>
      <c r="CE131"/>
      <c r="CO131"/>
      <c r="CQ131"/>
      <c r="DE131"/>
      <c r="DG131"/>
      <c r="DT131"/>
      <c r="DV131"/>
    </row>
    <row r="132" spans="1:172" x14ac:dyDescent="0.25">
      <c r="A132" s="84"/>
      <c r="D132" s="4"/>
      <c r="E132"/>
      <c r="H132"/>
      <c r="I132"/>
      <c r="W132" s="4"/>
      <c r="X132"/>
      <c r="Y132"/>
      <c r="Z132"/>
      <c r="AA132"/>
      <c r="AB132"/>
      <c r="AH132"/>
      <c r="AK132" s="4"/>
      <c r="AL132"/>
      <c r="AM132"/>
      <c r="AV132"/>
      <c r="AX132"/>
      <c r="BH132"/>
      <c r="BJ132"/>
      <c r="BY132"/>
      <c r="CA132"/>
      <c r="CE132"/>
      <c r="CO132"/>
      <c r="CQ132"/>
      <c r="DE132"/>
      <c r="DG132"/>
      <c r="DT132"/>
      <c r="DV132"/>
    </row>
    <row r="133" spans="1:172" x14ac:dyDescent="0.25">
      <c r="A133" s="84"/>
      <c r="D133" s="4"/>
      <c r="E133"/>
      <c r="H133"/>
      <c r="I133"/>
      <c r="X133"/>
      <c r="Y133"/>
      <c r="Z133"/>
      <c r="AA133"/>
      <c r="AB133"/>
      <c r="AH133"/>
      <c r="AK133" s="4"/>
      <c r="AL133"/>
      <c r="AM133"/>
      <c r="AV133"/>
      <c r="AX133"/>
      <c r="BH133"/>
      <c r="BJ133"/>
      <c r="BY133"/>
      <c r="CA133"/>
      <c r="CE133"/>
      <c r="CO133"/>
      <c r="CQ133"/>
      <c r="DE133"/>
      <c r="DG133"/>
      <c r="DT133"/>
      <c r="DV133"/>
    </row>
    <row r="134" spans="1:172" x14ac:dyDescent="0.25">
      <c r="A134" s="84"/>
      <c r="C134" s="86"/>
      <c r="D134"/>
      <c r="E134"/>
      <c r="H134"/>
      <c r="I134"/>
      <c r="X134"/>
      <c r="Y134"/>
      <c r="Z134"/>
      <c r="AA134"/>
      <c r="AB134"/>
      <c r="AH134"/>
      <c r="AK134"/>
      <c r="AL134"/>
      <c r="AM134"/>
      <c r="AV134"/>
      <c r="AX134"/>
      <c r="BH134"/>
      <c r="BJ134"/>
      <c r="BY134"/>
      <c r="CA134"/>
      <c r="CE134"/>
      <c r="CO134"/>
      <c r="CQ134"/>
      <c r="DE134"/>
      <c r="DG134"/>
      <c r="DT134"/>
      <c r="DV134"/>
    </row>
    <row r="135" spans="1:172" x14ac:dyDescent="0.25">
      <c r="A135" s="84"/>
      <c r="D135"/>
      <c r="E135"/>
      <c r="H135"/>
      <c r="I135"/>
      <c r="X135"/>
      <c r="Y135"/>
      <c r="Z135"/>
      <c r="AA135"/>
      <c r="AB135"/>
      <c r="AH135"/>
      <c r="AK135"/>
      <c r="AL135"/>
      <c r="AM135"/>
      <c r="AV135"/>
      <c r="AX135"/>
      <c r="BH135"/>
      <c r="BJ135"/>
      <c r="BY135"/>
      <c r="CA135"/>
      <c r="CE135"/>
      <c r="CO135"/>
      <c r="CQ135"/>
      <c r="DE135"/>
      <c r="DG135"/>
      <c r="DT135"/>
      <c r="DV135"/>
    </row>
    <row r="136" spans="1:172" x14ac:dyDescent="0.25">
      <c r="A136" s="84"/>
      <c r="C136" s="86"/>
      <c r="D136"/>
      <c r="E136"/>
      <c r="H136"/>
      <c r="I136"/>
      <c r="X136"/>
      <c r="Y136"/>
      <c r="Z136"/>
      <c r="AA136"/>
      <c r="AB136"/>
      <c r="AH136"/>
      <c r="AK136"/>
      <c r="AL136"/>
      <c r="AM136"/>
      <c r="AV136"/>
      <c r="AX136"/>
      <c r="BH136"/>
      <c r="BJ136"/>
      <c r="BY136"/>
      <c r="CA136"/>
      <c r="CE136"/>
      <c r="CO136"/>
      <c r="CQ136"/>
      <c r="DE136"/>
      <c r="DG136"/>
      <c r="DT136"/>
      <c r="DV136"/>
    </row>
    <row r="137" spans="1:172" x14ac:dyDescent="0.25">
      <c r="A137" s="84"/>
      <c r="D137"/>
      <c r="E137"/>
      <c r="H137"/>
      <c r="I137"/>
      <c r="X137"/>
      <c r="Y137"/>
      <c r="Z137"/>
      <c r="AA137"/>
      <c r="AB137"/>
      <c r="AH137"/>
      <c r="AK137"/>
      <c r="AL137"/>
      <c r="AM137"/>
      <c r="AV137"/>
      <c r="AX137"/>
      <c r="BH137"/>
      <c r="BJ137"/>
      <c r="BY137"/>
      <c r="CA137"/>
      <c r="CE137"/>
      <c r="CO137"/>
      <c r="CQ137"/>
      <c r="DE137"/>
      <c r="DG137"/>
      <c r="DT137"/>
      <c r="DV137"/>
    </row>
    <row r="138" spans="1:172" x14ac:dyDescent="0.25">
      <c r="A138" s="84"/>
      <c r="D138"/>
      <c r="E138"/>
      <c r="H138"/>
      <c r="I138"/>
      <c r="X138"/>
      <c r="Y138"/>
      <c r="Z138"/>
      <c r="AA138"/>
      <c r="AB138"/>
      <c r="AH138"/>
      <c r="AK138"/>
      <c r="AL138"/>
      <c r="AM138"/>
      <c r="AV138"/>
      <c r="AX138"/>
      <c r="BH138"/>
      <c r="BJ138"/>
      <c r="BY138"/>
      <c r="CA138"/>
      <c r="CE138"/>
      <c r="CO138"/>
      <c r="CQ138"/>
      <c r="DE138"/>
      <c r="DG138"/>
      <c r="DT138"/>
      <c r="DV138"/>
    </row>
    <row r="139" spans="1:172" x14ac:dyDescent="0.25">
      <c r="A139" s="84"/>
      <c r="D139"/>
      <c r="E139"/>
      <c r="H139"/>
      <c r="I139"/>
      <c r="X139"/>
      <c r="Y139"/>
      <c r="Z139"/>
      <c r="AA139"/>
      <c r="AB139"/>
      <c r="AH139"/>
      <c r="AK139"/>
      <c r="AL139"/>
      <c r="AM139"/>
      <c r="AV139"/>
      <c r="AX139"/>
      <c r="BH139"/>
      <c r="BJ139"/>
      <c r="BY139"/>
      <c r="CA139"/>
      <c r="CE139"/>
      <c r="CO139"/>
      <c r="CQ139"/>
      <c r="DE139"/>
      <c r="DG139"/>
      <c r="DT139"/>
      <c r="DV139"/>
    </row>
    <row r="140" spans="1:172" x14ac:dyDescent="0.25">
      <c r="A140" s="84"/>
      <c r="D140"/>
      <c r="E140"/>
      <c r="H140"/>
      <c r="I140"/>
      <c r="X140"/>
      <c r="Y140"/>
      <c r="Z140"/>
      <c r="AA140"/>
      <c r="AB140"/>
      <c r="AH140"/>
      <c r="AK140"/>
      <c r="AL140"/>
      <c r="AM140"/>
      <c r="AV140"/>
      <c r="AX140"/>
      <c r="BH140"/>
      <c r="BJ140"/>
      <c r="BY140"/>
      <c r="CA140"/>
      <c r="CE140"/>
      <c r="CO140"/>
      <c r="CQ140"/>
      <c r="DE140"/>
      <c r="DG140"/>
      <c r="DT140"/>
      <c r="DV140"/>
    </row>
    <row r="141" spans="1:172" x14ac:dyDescent="0.25">
      <c r="A141" s="84"/>
      <c r="D141"/>
      <c r="E141"/>
      <c r="H141"/>
      <c r="I141"/>
      <c r="X141"/>
      <c r="Y141"/>
      <c r="Z141"/>
      <c r="AA141"/>
      <c r="AB141"/>
      <c r="AH141"/>
      <c r="AK141"/>
      <c r="AL141"/>
      <c r="AM141"/>
      <c r="AV141"/>
      <c r="AX141"/>
      <c r="BH141"/>
      <c r="BJ141"/>
      <c r="BY141"/>
      <c r="CA141"/>
      <c r="CE141"/>
      <c r="CO141"/>
      <c r="CQ141"/>
      <c r="DE141"/>
      <c r="DG141"/>
      <c r="DT141"/>
      <c r="DV141"/>
    </row>
    <row r="142" spans="1:172" x14ac:dyDescent="0.25">
      <c r="A142" s="84"/>
      <c r="D142"/>
      <c r="E142"/>
      <c r="H142"/>
      <c r="I142"/>
      <c r="X142"/>
      <c r="Y142"/>
      <c r="Z142"/>
      <c r="AA142"/>
      <c r="AB142"/>
      <c r="AH142"/>
      <c r="AK142"/>
      <c r="AL142"/>
      <c r="AM142"/>
      <c r="AV142"/>
      <c r="AX142"/>
      <c r="BH142"/>
      <c r="BJ142"/>
      <c r="BY142"/>
      <c r="CA142"/>
      <c r="CE142"/>
      <c r="CO142"/>
      <c r="CQ142"/>
      <c r="DE142"/>
      <c r="DG142"/>
      <c r="DT142"/>
      <c r="DV142"/>
    </row>
    <row r="143" spans="1:172" x14ac:dyDescent="0.25">
      <c r="A143" s="84"/>
      <c r="D143"/>
      <c r="E143"/>
      <c r="H143"/>
      <c r="I143"/>
      <c r="X143"/>
      <c r="Y143"/>
      <c r="Z143"/>
      <c r="AA143"/>
      <c r="AB143"/>
      <c r="AH143"/>
      <c r="AK143"/>
      <c r="AL143"/>
      <c r="AM143"/>
      <c r="AV143"/>
      <c r="AX143"/>
      <c r="BH143"/>
      <c r="BJ143"/>
      <c r="BY143"/>
      <c r="CA143"/>
      <c r="CE143"/>
      <c r="CO143"/>
      <c r="CQ143"/>
      <c r="DE143"/>
      <c r="DG143"/>
      <c r="DT143"/>
      <c r="DV143"/>
    </row>
    <row r="144" spans="1:172" x14ac:dyDescent="0.25">
      <c r="A144" s="84"/>
      <c r="D144"/>
      <c r="E144"/>
      <c r="H144"/>
      <c r="I144"/>
      <c r="X144"/>
      <c r="Y144"/>
      <c r="Z144"/>
      <c r="AA144"/>
      <c r="AB144"/>
      <c r="AH144"/>
      <c r="AK144"/>
      <c r="AL144"/>
      <c r="AM144"/>
      <c r="AV144"/>
      <c r="AX144"/>
      <c r="BH144"/>
      <c r="BJ144"/>
      <c r="BY144"/>
      <c r="CA144"/>
      <c r="CE144"/>
      <c r="CO144"/>
      <c r="CQ144"/>
      <c r="DE144"/>
      <c r="DG144"/>
      <c r="DT144"/>
      <c r="DV144"/>
    </row>
    <row r="145" spans="1:126" x14ac:dyDescent="0.25">
      <c r="A145" s="84"/>
      <c r="E145"/>
      <c r="I145"/>
    </row>
    <row r="146" spans="1:126" x14ac:dyDescent="0.25">
      <c r="A146" s="84"/>
      <c r="E146"/>
      <c r="I146"/>
    </row>
    <row r="147" spans="1:126" x14ac:dyDescent="0.25">
      <c r="A147" s="84"/>
      <c r="E147"/>
      <c r="I147"/>
    </row>
    <row r="148" spans="1:126" x14ac:dyDescent="0.25">
      <c r="A148" s="84"/>
      <c r="D148" s="87"/>
      <c r="E148"/>
      <c r="H148" s="87"/>
      <c r="I148"/>
      <c r="X148" s="87"/>
      <c r="Y148" s="87"/>
      <c r="Z148" s="87"/>
      <c r="AA148" s="87"/>
      <c r="AB148" s="87"/>
      <c r="AH148" s="87"/>
      <c r="AK148" s="87"/>
      <c r="AL148" s="87"/>
      <c r="AM148" s="87"/>
      <c r="AV148" s="87"/>
      <c r="AX148" s="87"/>
      <c r="BH148" s="87"/>
      <c r="BJ148" s="87"/>
      <c r="BY148" s="87"/>
      <c r="CA148" s="87"/>
      <c r="CE148" s="87"/>
      <c r="CO148" s="87"/>
      <c r="CQ148" s="87"/>
      <c r="DE148" s="87"/>
      <c r="DG148" s="87"/>
      <c r="DT148" s="87"/>
      <c r="DV148" s="87"/>
    </row>
    <row r="149" spans="1:126" x14ac:dyDescent="0.25">
      <c r="A149" s="84"/>
      <c r="D149" s="87"/>
      <c r="E149"/>
      <c r="H149" s="87"/>
      <c r="I149"/>
      <c r="X149" s="87"/>
      <c r="Y149" s="87"/>
      <c r="Z149" s="87"/>
      <c r="AA149" s="87"/>
      <c r="AB149" s="87"/>
      <c r="AH149" s="87"/>
      <c r="AK149" s="87"/>
      <c r="AL149" s="87"/>
      <c r="AM149" s="87"/>
      <c r="AV149" s="87"/>
      <c r="AX149" s="87"/>
      <c r="BH149" s="87"/>
      <c r="BJ149" s="87"/>
      <c r="BY149" s="87"/>
      <c r="CA149" s="87"/>
      <c r="CE149" s="87"/>
      <c r="CO149" s="87"/>
      <c r="CQ149" s="87"/>
      <c r="DE149" s="87"/>
      <c r="DG149" s="87"/>
      <c r="DT149" s="87"/>
      <c r="DV149" s="87"/>
    </row>
    <row r="150" spans="1:126" x14ac:dyDescent="0.25">
      <c r="A150" s="84"/>
      <c r="D150" s="87"/>
      <c r="E150"/>
      <c r="H150" s="87"/>
      <c r="I150"/>
      <c r="X150" s="87"/>
      <c r="Y150" s="87"/>
      <c r="Z150" s="87"/>
      <c r="AA150" s="87"/>
      <c r="AB150" s="87"/>
      <c r="AH150" s="87"/>
      <c r="AK150" s="87"/>
      <c r="AL150" s="87"/>
      <c r="AM150" s="87"/>
      <c r="AV150" s="87"/>
      <c r="AX150" s="87"/>
      <c r="BH150" s="87"/>
      <c r="BJ150" s="87"/>
      <c r="BY150" s="87"/>
      <c r="CA150" s="87"/>
      <c r="CE150" s="87"/>
      <c r="CO150" s="87"/>
      <c r="CQ150" s="87"/>
      <c r="DE150" s="87"/>
      <c r="DG150" s="87"/>
      <c r="DT150" s="87"/>
      <c r="DV150" s="87"/>
    </row>
    <row r="151" spans="1:126" x14ac:dyDescent="0.25">
      <c r="A151" s="84"/>
      <c r="D151" s="87"/>
      <c r="E151"/>
      <c r="H151" s="87"/>
      <c r="I151"/>
      <c r="X151" s="87"/>
      <c r="Y151" s="87"/>
      <c r="Z151" s="87"/>
      <c r="AA151" s="87"/>
      <c r="AB151" s="87"/>
      <c r="AH151" s="87"/>
      <c r="AK151" s="87"/>
      <c r="AL151" s="87"/>
      <c r="AM151" s="87"/>
      <c r="AV151" s="87"/>
      <c r="AX151" s="87"/>
      <c r="BH151" s="87"/>
      <c r="BJ151" s="87"/>
      <c r="BY151" s="87"/>
      <c r="CA151" s="87"/>
      <c r="CE151" s="87"/>
      <c r="CO151" s="87"/>
      <c r="CQ151" s="87"/>
      <c r="DE151" s="87"/>
      <c r="DG151" s="87"/>
      <c r="DT151" s="87"/>
      <c r="DV151" s="87"/>
    </row>
    <row r="152" spans="1:126" x14ac:dyDescent="0.25">
      <c r="A152" s="84"/>
      <c r="D152" s="87"/>
      <c r="E152"/>
      <c r="H152" s="87"/>
      <c r="I152"/>
      <c r="X152" s="87"/>
      <c r="Y152" s="87"/>
      <c r="Z152" s="87"/>
      <c r="AA152" s="87"/>
      <c r="AB152" s="87"/>
      <c r="AH152" s="87"/>
      <c r="AK152" s="87"/>
      <c r="AL152" s="87"/>
      <c r="AM152" s="87"/>
      <c r="AV152" s="87"/>
      <c r="AX152" s="87"/>
      <c r="BH152" s="87"/>
      <c r="BJ152" s="87"/>
      <c r="BY152" s="87"/>
      <c r="CA152" s="87"/>
      <c r="CE152" s="87"/>
      <c r="CO152" s="87"/>
      <c r="CQ152" s="87"/>
      <c r="DE152" s="87"/>
      <c r="DG152" s="87"/>
      <c r="DT152" s="87"/>
      <c r="DV152" s="87"/>
    </row>
    <row r="153" spans="1:126" x14ac:dyDescent="0.25">
      <c r="A153" s="84"/>
      <c r="D153" s="87"/>
      <c r="E153"/>
      <c r="H153" s="87"/>
      <c r="I153"/>
      <c r="X153" s="87"/>
      <c r="Y153" s="87"/>
      <c r="Z153" s="87"/>
      <c r="AA153" s="87"/>
      <c r="AB153" s="87"/>
      <c r="AH153" s="87"/>
      <c r="AK153" s="87"/>
      <c r="AL153" s="87"/>
      <c r="AM153" s="87"/>
      <c r="AV153" s="87"/>
      <c r="AX153" s="87"/>
      <c r="BH153" s="87"/>
      <c r="BJ153" s="87"/>
      <c r="BY153" s="87"/>
      <c r="CA153" s="87"/>
      <c r="CE153" s="87"/>
      <c r="CO153" s="87"/>
      <c r="CQ153" s="87"/>
      <c r="DE153" s="87"/>
      <c r="DG153" s="87"/>
      <c r="DT153" s="87"/>
      <c r="DV153" s="87"/>
    </row>
    <row r="154" spans="1:126" x14ac:dyDescent="0.25">
      <c r="A154" s="84"/>
      <c r="D154" s="87"/>
      <c r="E154"/>
      <c r="H154" s="87"/>
      <c r="I154"/>
      <c r="X154" s="87"/>
      <c r="Y154" s="87"/>
      <c r="Z154" s="87"/>
      <c r="AA154" s="87"/>
      <c r="AB154" s="87"/>
      <c r="AH154" s="87"/>
      <c r="AK154" s="87"/>
      <c r="AL154" s="87"/>
      <c r="AM154" s="87"/>
      <c r="AV154" s="87"/>
      <c r="AX154" s="87"/>
      <c r="BH154" s="87"/>
      <c r="BJ154" s="87"/>
      <c r="BY154" s="87"/>
      <c r="CA154" s="87"/>
      <c r="CE154" s="87"/>
      <c r="CO154" s="87"/>
      <c r="CQ154" s="87"/>
      <c r="DE154" s="87"/>
      <c r="DG154" s="87"/>
      <c r="DT154" s="87"/>
      <c r="DV154" s="87"/>
    </row>
    <row r="155" spans="1:126" x14ac:dyDescent="0.25">
      <c r="A155" s="84"/>
      <c r="D155" s="87"/>
      <c r="E155"/>
      <c r="H155" s="87"/>
      <c r="I155"/>
      <c r="X155" s="87"/>
      <c r="Y155" s="87"/>
      <c r="Z155" s="87"/>
      <c r="AA155" s="87"/>
      <c r="AB155" s="87"/>
      <c r="AH155" s="87"/>
      <c r="AK155" s="87"/>
      <c r="AL155" s="87"/>
      <c r="AM155" s="87"/>
      <c r="AV155" s="87"/>
      <c r="AX155" s="87"/>
      <c r="BH155" s="87"/>
      <c r="BJ155" s="87"/>
      <c r="BY155" s="87"/>
      <c r="CA155" s="87"/>
      <c r="CE155" s="87"/>
      <c r="CO155" s="87"/>
      <c r="CQ155" s="87"/>
      <c r="DE155" s="87"/>
      <c r="DG155" s="87"/>
      <c r="DT155" s="87"/>
      <c r="DV155" s="87"/>
    </row>
    <row r="156" spans="1:126" x14ac:dyDescent="0.25">
      <c r="A156" s="84"/>
      <c r="D156" s="87"/>
      <c r="E156"/>
      <c r="H156" s="87"/>
      <c r="I156"/>
      <c r="X156" s="87"/>
      <c r="Y156" s="87"/>
      <c r="Z156" s="87"/>
      <c r="AA156" s="87"/>
      <c r="AB156" s="87"/>
      <c r="AH156" s="87"/>
      <c r="AK156" s="87"/>
      <c r="AL156" s="87"/>
      <c r="AM156" s="87"/>
      <c r="AV156" s="87"/>
      <c r="AX156" s="87"/>
      <c r="BH156" s="87"/>
      <c r="BJ156" s="87"/>
      <c r="BY156" s="87"/>
      <c r="CA156" s="87"/>
      <c r="CE156" s="87"/>
      <c r="CO156" s="87"/>
      <c r="CQ156" s="87"/>
      <c r="DE156" s="87"/>
      <c r="DG156" s="87"/>
      <c r="DT156" s="87"/>
      <c r="DV156" s="87"/>
    </row>
    <row r="157" spans="1:126" x14ac:dyDescent="0.25">
      <c r="A157" s="84"/>
      <c r="D157" s="87"/>
      <c r="E157"/>
      <c r="H157" s="87"/>
      <c r="I157"/>
      <c r="X157" s="87"/>
      <c r="Y157" s="87"/>
      <c r="Z157" s="87"/>
      <c r="AA157" s="87"/>
      <c r="AB157" s="87"/>
      <c r="AH157" s="87"/>
      <c r="AK157" s="87"/>
      <c r="AL157" s="87"/>
      <c r="AM157" s="87"/>
      <c r="AV157" s="87"/>
      <c r="AX157" s="87"/>
      <c r="BH157" s="87"/>
      <c r="BJ157" s="87"/>
      <c r="BY157" s="87"/>
      <c r="CA157" s="87"/>
      <c r="CE157" s="87"/>
      <c r="CO157" s="87"/>
      <c r="CQ157" s="87"/>
      <c r="DE157" s="87"/>
      <c r="DG157" s="87"/>
      <c r="DT157" s="87"/>
      <c r="DV157" s="87"/>
    </row>
    <row r="158" spans="1:126" x14ac:dyDescent="0.25">
      <c r="A158" s="84"/>
      <c r="D158" s="87"/>
      <c r="E158"/>
      <c r="H158" s="87"/>
      <c r="I158"/>
      <c r="X158" s="87"/>
      <c r="Y158" s="87"/>
      <c r="Z158" s="87"/>
      <c r="AA158" s="87"/>
      <c r="AB158" s="87"/>
      <c r="AH158" s="87"/>
      <c r="AK158" s="87"/>
      <c r="AL158" s="87"/>
      <c r="AM158" s="87"/>
      <c r="AV158" s="87"/>
      <c r="AX158" s="87"/>
      <c r="BH158" s="87"/>
      <c r="BJ158" s="87"/>
      <c r="BY158" s="87"/>
      <c r="CA158" s="87"/>
      <c r="CE158" s="87"/>
      <c r="CO158" s="87"/>
      <c r="CQ158" s="87"/>
      <c r="DE158" s="87"/>
      <c r="DG158" s="87"/>
      <c r="DT158" s="87"/>
      <c r="DV158" s="87"/>
    </row>
    <row r="159" spans="1:126" x14ac:dyDescent="0.25">
      <c r="A159" s="84"/>
      <c r="D159" s="87"/>
      <c r="E159"/>
      <c r="H159" s="87"/>
      <c r="I159"/>
      <c r="X159" s="87"/>
      <c r="Y159" s="87"/>
      <c r="Z159" s="87"/>
      <c r="AA159" s="87"/>
      <c r="AB159" s="87"/>
      <c r="AH159" s="87"/>
      <c r="AK159" s="87"/>
      <c r="AL159" s="87"/>
      <c r="AM159" s="87"/>
      <c r="AV159" s="87"/>
      <c r="AX159" s="87"/>
      <c r="BH159" s="87"/>
      <c r="BJ159" s="87"/>
      <c r="BY159" s="87"/>
      <c r="CA159" s="87"/>
      <c r="CE159" s="87"/>
      <c r="CO159" s="87"/>
      <c r="CQ159" s="87"/>
      <c r="DE159" s="87"/>
      <c r="DG159" s="87"/>
      <c r="DT159" s="87"/>
      <c r="DV159" s="87"/>
    </row>
    <row r="160" spans="1:126" x14ac:dyDescent="0.25">
      <c r="A160" s="84"/>
      <c r="D160" s="87"/>
      <c r="E160"/>
      <c r="H160" s="87"/>
      <c r="I160"/>
      <c r="X160" s="87"/>
      <c r="Y160" s="87"/>
      <c r="Z160" s="87"/>
      <c r="AA160" s="87"/>
      <c r="AB160" s="87"/>
      <c r="AH160" s="87"/>
      <c r="AK160" s="87"/>
      <c r="AL160" s="87"/>
      <c r="AM160" s="87"/>
      <c r="AV160" s="87"/>
      <c r="AX160" s="87"/>
      <c r="BH160" s="87"/>
      <c r="BJ160" s="87"/>
      <c r="BY160" s="87"/>
      <c r="CA160" s="87"/>
      <c r="CE160" s="87"/>
      <c r="CO160" s="87"/>
      <c r="CQ160" s="87"/>
      <c r="DE160" s="87"/>
      <c r="DG160" s="87"/>
      <c r="DT160" s="87"/>
      <c r="DV160" s="87"/>
    </row>
    <row r="161" spans="1:126" x14ac:dyDescent="0.25">
      <c r="A161" s="84"/>
      <c r="D161" s="87"/>
      <c r="E161"/>
      <c r="H161" s="87"/>
      <c r="I161"/>
      <c r="X161" s="87"/>
      <c r="Y161" s="87"/>
      <c r="Z161" s="87"/>
      <c r="AA161" s="87"/>
      <c r="AB161" s="87"/>
      <c r="AH161" s="87"/>
      <c r="AK161" s="87"/>
      <c r="AL161" s="87"/>
      <c r="AM161" s="87"/>
      <c r="AV161" s="87"/>
      <c r="AX161" s="87"/>
      <c r="BH161" s="87"/>
      <c r="BJ161" s="87"/>
      <c r="BY161" s="87"/>
      <c r="CA161" s="87"/>
      <c r="CE161" s="87"/>
      <c r="CO161" s="87"/>
      <c r="CQ161" s="87"/>
      <c r="DE161" s="87"/>
      <c r="DG161" s="87"/>
      <c r="DT161" s="87"/>
      <c r="DV161" s="87"/>
    </row>
    <row r="162" spans="1:126" x14ac:dyDescent="0.25">
      <c r="A162" s="84"/>
      <c r="D162" s="87"/>
      <c r="E162"/>
      <c r="H162" s="87"/>
      <c r="I162"/>
      <c r="X162" s="87"/>
      <c r="Y162" s="87"/>
      <c r="Z162" s="87"/>
      <c r="AA162" s="87"/>
      <c r="AB162" s="87"/>
      <c r="AH162" s="87"/>
      <c r="AK162" s="87"/>
      <c r="AL162" s="87"/>
      <c r="AM162" s="87"/>
      <c r="AV162" s="87"/>
      <c r="AX162" s="87"/>
      <c r="BH162" s="87"/>
      <c r="BJ162" s="87"/>
      <c r="BY162" s="87"/>
      <c r="CA162" s="87"/>
      <c r="CE162" s="87"/>
      <c r="CO162" s="87"/>
      <c r="CQ162" s="87"/>
      <c r="DE162" s="87"/>
      <c r="DG162" s="87"/>
      <c r="DT162" s="87"/>
      <c r="DV162" s="87"/>
    </row>
    <row r="163" spans="1:126" x14ac:dyDescent="0.25">
      <c r="A163" s="84"/>
      <c r="D163" s="87"/>
      <c r="E163"/>
      <c r="H163" s="87"/>
      <c r="I163"/>
      <c r="X163" s="87"/>
      <c r="Y163" s="87"/>
      <c r="Z163" s="87"/>
      <c r="AA163" s="87"/>
      <c r="AB163" s="87"/>
      <c r="AH163" s="87"/>
      <c r="AK163" s="87"/>
      <c r="AL163" s="87"/>
      <c r="AM163" s="87"/>
      <c r="AV163" s="87"/>
      <c r="AX163" s="87"/>
      <c r="BH163" s="87"/>
      <c r="BJ163" s="87"/>
      <c r="BY163" s="87"/>
      <c r="CA163" s="87"/>
      <c r="CE163" s="87"/>
      <c r="CO163" s="87"/>
      <c r="CQ163" s="87"/>
      <c r="DE163" s="87"/>
      <c r="DG163" s="87"/>
      <c r="DT163" s="87"/>
      <c r="DV163" s="87"/>
    </row>
    <row r="164" spans="1:126" x14ac:dyDescent="0.25">
      <c r="A164" s="84"/>
      <c r="D164" s="87"/>
      <c r="E164"/>
      <c r="H164" s="87"/>
      <c r="I164"/>
      <c r="X164" s="87"/>
      <c r="Y164" s="87"/>
      <c r="Z164" s="87"/>
      <c r="AA164" s="87"/>
      <c r="AB164" s="87"/>
      <c r="AH164" s="87"/>
      <c r="AK164" s="87"/>
      <c r="AL164" s="87"/>
      <c r="AM164" s="87"/>
      <c r="AV164" s="87"/>
      <c r="AX164" s="87"/>
      <c r="BH164" s="87"/>
      <c r="BJ164" s="87"/>
      <c r="BY164" s="87"/>
      <c r="CA164" s="87"/>
      <c r="CE164" s="87"/>
      <c r="CO164" s="87"/>
      <c r="CQ164" s="87"/>
      <c r="DE164" s="87"/>
      <c r="DG164" s="87"/>
      <c r="DT164" s="87"/>
      <c r="DV164" s="87"/>
    </row>
    <row r="165" spans="1:126" x14ac:dyDescent="0.25">
      <c r="A165" s="84"/>
      <c r="D165" s="87"/>
      <c r="E165"/>
      <c r="H165" s="87"/>
      <c r="I165"/>
      <c r="X165" s="87"/>
      <c r="Y165" s="87"/>
      <c r="Z165" s="87"/>
      <c r="AA165" s="87"/>
      <c r="AB165" s="87"/>
      <c r="AH165" s="87"/>
      <c r="AK165" s="87"/>
      <c r="AL165" s="87"/>
      <c r="AM165" s="87"/>
      <c r="AV165" s="87"/>
      <c r="AX165" s="87"/>
      <c r="BH165" s="87"/>
      <c r="BJ165" s="87"/>
      <c r="BY165" s="87"/>
      <c r="CA165" s="87"/>
      <c r="CE165" s="87"/>
      <c r="CO165" s="87"/>
      <c r="CQ165" s="87"/>
      <c r="DE165" s="87"/>
      <c r="DG165" s="87"/>
      <c r="DT165" s="87"/>
      <c r="DV165" s="87"/>
    </row>
    <row r="166" spans="1:126" x14ac:dyDescent="0.25">
      <c r="A166" s="84"/>
      <c r="D166" s="87"/>
      <c r="E166"/>
      <c r="H166" s="87"/>
      <c r="I166"/>
      <c r="X166" s="87"/>
      <c r="Y166" s="87"/>
      <c r="Z166" s="87"/>
      <c r="AA166" s="87"/>
      <c r="AB166" s="87"/>
      <c r="AH166" s="87"/>
      <c r="AK166" s="87"/>
      <c r="AL166" s="87"/>
      <c r="AM166" s="87"/>
      <c r="AV166" s="87"/>
      <c r="AX166" s="87"/>
      <c r="BH166" s="87"/>
      <c r="BJ166" s="87"/>
      <c r="BY166" s="87"/>
      <c r="CA166" s="87"/>
      <c r="CE166" s="87"/>
      <c r="CO166" s="87"/>
      <c r="CQ166" s="87"/>
      <c r="DE166" s="87"/>
      <c r="DG166" s="87"/>
      <c r="DT166" s="87"/>
      <c r="DV166" s="87"/>
    </row>
    <row r="167" spans="1:126" x14ac:dyDescent="0.25">
      <c r="A167" s="84"/>
      <c r="D167" s="87"/>
      <c r="E167"/>
      <c r="H167" s="87"/>
      <c r="I167"/>
      <c r="X167" s="87"/>
      <c r="Y167" s="87"/>
      <c r="Z167" s="87"/>
      <c r="AA167" s="87"/>
      <c r="AB167" s="87"/>
      <c r="AH167" s="87"/>
      <c r="AK167" s="87"/>
      <c r="AL167" s="87"/>
      <c r="AM167" s="87"/>
      <c r="AV167" s="87"/>
      <c r="AX167" s="87"/>
      <c r="BH167" s="87"/>
      <c r="BJ167" s="87"/>
      <c r="BY167" s="87"/>
      <c r="CA167" s="87"/>
      <c r="CE167" s="87"/>
      <c r="CO167" s="87"/>
      <c r="CQ167" s="87"/>
      <c r="DE167" s="87"/>
      <c r="DG167" s="87"/>
      <c r="DT167" s="87"/>
      <c r="DV167" s="87"/>
    </row>
    <row r="168" spans="1:126" x14ac:dyDescent="0.25">
      <c r="A168" s="84"/>
      <c r="D168" s="87"/>
      <c r="E168"/>
      <c r="H168" s="87"/>
      <c r="I168"/>
      <c r="X168" s="87"/>
      <c r="Y168" s="87"/>
      <c r="Z168" s="87"/>
      <c r="AA168" s="87"/>
      <c r="AB168" s="87"/>
      <c r="AH168" s="87"/>
      <c r="AK168" s="87"/>
      <c r="AL168" s="87"/>
      <c r="AM168" s="87"/>
      <c r="AV168" s="87"/>
      <c r="AX168" s="87"/>
      <c r="BH168" s="87"/>
      <c r="BJ168" s="87"/>
      <c r="BY168" s="87"/>
      <c r="CA168" s="87"/>
      <c r="CE168" s="87"/>
      <c r="CO168" s="87"/>
      <c r="CQ168" s="87"/>
      <c r="DE168" s="87"/>
      <c r="DG168" s="87"/>
      <c r="DT168" s="87"/>
      <c r="DV168" s="87"/>
    </row>
    <row r="169" spans="1:126" x14ac:dyDescent="0.25">
      <c r="A169" s="84"/>
      <c r="D169" s="87"/>
      <c r="E169"/>
      <c r="H169" s="87"/>
      <c r="I169"/>
      <c r="X169" s="87"/>
      <c r="Y169" s="87"/>
      <c r="Z169" s="87"/>
      <c r="AA169" s="87"/>
      <c r="AB169" s="87"/>
      <c r="AH169" s="87"/>
      <c r="AK169" s="87"/>
      <c r="AL169" s="87"/>
      <c r="AM169" s="87"/>
      <c r="AV169" s="87"/>
      <c r="AX169" s="87"/>
      <c r="BH169" s="87"/>
      <c r="BJ169" s="87"/>
      <c r="BY169" s="87"/>
      <c r="CA169" s="87"/>
      <c r="CE169" s="87"/>
      <c r="CO169" s="87"/>
      <c r="CQ169" s="87"/>
      <c r="DE169" s="87"/>
      <c r="DG169" s="87"/>
      <c r="DT169" s="87"/>
      <c r="DV169" s="87"/>
    </row>
    <row r="170" spans="1:126" x14ac:dyDescent="0.25">
      <c r="A170" s="84"/>
      <c r="D170" s="87"/>
      <c r="E170"/>
      <c r="H170" s="87"/>
      <c r="I170"/>
      <c r="X170" s="87"/>
      <c r="Y170" s="87"/>
      <c r="Z170" s="87"/>
      <c r="AA170" s="87"/>
      <c r="AB170" s="87"/>
      <c r="AH170" s="87"/>
      <c r="AK170" s="87"/>
      <c r="AL170" s="87"/>
      <c r="AM170" s="87"/>
      <c r="AV170" s="87"/>
      <c r="AX170" s="87"/>
      <c r="BH170" s="87"/>
      <c r="BJ170" s="87"/>
      <c r="BY170" s="87"/>
      <c r="CA170" s="87"/>
      <c r="CE170" s="87"/>
      <c r="CO170" s="87"/>
      <c r="CQ170" s="87"/>
      <c r="DE170" s="87"/>
      <c r="DG170" s="87"/>
      <c r="DT170" s="87"/>
      <c r="DV170" s="87"/>
    </row>
    <row r="171" spans="1:126" x14ac:dyDescent="0.25">
      <c r="A171" s="84"/>
      <c r="D171" s="87"/>
      <c r="E171"/>
      <c r="H171" s="87"/>
      <c r="I171"/>
      <c r="X171" s="87"/>
      <c r="Y171" s="87"/>
      <c r="Z171" s="87"/>
      <c r="AA171" s="87"/>
      <c r="AB171" s="87"/>
      <c r="AH171" s="87"/>
      <c r="AK171" s="87"/>
      <c r="AL171" s="87"/>
      <c r="AM171" s="87"/>
      <c r="AV171" s="87"/>
      <c r="AX171" s="87"/>
      <c r="BH171" s="87"/>
      <c r="BJ171" s="87"/>
      <c r="BY171" s="87"/>
      <c r="CA171" s="87"/>
      <c r="CE171" s="87"/>
      <c r="CO171" s="87"/>
      <c r="CQ171" s="87"/>
      <c r="DE171" s="87"/>
      <c r="DG171" s="87"/>
      <c r="DT171" s="87"/>
      <c r="DV171" s="87"/>
    </row>
    <row r="172" spans="1:126" x14ac:dyDescent="0.25">
      <c r="A172" s="84"/>
      <c r="D172" s="87"/>
      <c r="E172"/>
      <c r="H172" s="87"/>
      <c r="I172"/>
      <c r="X172" s="87"/>
      <c r="Y172" s="87"/>
      <c r="Z172" s="87"/>
      <c r="AA172" s="87"/>
      <c r="AB172" s="87"/>
      <c r="AH172" s="87"/>
      <c r="AK172" s="87"/>
      <c r="AL172" s="87"/>
      <c r="AM172" s="87"/>
      <c r="AV172" s="87"/>
      <c r="AX172" s="87"/>
      <c r="BH172" s="87"/>
      <c r="BJ172" s="87"/>
      <c r="BY172" s="87"/>
      <c r="CA172" s="87"/>
      <c r="CE172" s="87"/>
      <c r="CO172" s="87"/>
      <c r="CQ172" s="87"/>
      <c r="DE172" s="87"/>
      <c r="DG172" s="87"/>
      <c r="DT172" s="87"/>
      <c r="DV172" s="87"/>
    </row>
    <row r="173" spans="1:126" x14ac:dyDescent="0.25">
      <c r="A173" s="84"/>
      <c r="D173" s="87"/>
      <c r="E173"/>
      <c r="H173" s="87"/>
      <c r="I173"/>
      <c r="X173" s="87"/>
      <c r="Y173" s="87"/>
      <c r="Z173" s="87"/>
      <c r="AA173" s="87"/>
      <c r="AB173" s="87"/>
      <c r="AH173" s="87"/>
      <c r="AK173" s="87"/>
      <c r="AL173" s="87"/>
      <c r="AM173" s="87"/>
      <c r="AV173" s="87"/>
      <c r="AX173" s="87"/>
      <c r="BH173" s="87"/>
      <c r="BJ173" s="87"/>
      <c r="BY173" s="87"/>
      <c r="CA173" s="87"/>
      <c r="CE173" s="87"/>
      <c r="CO173" s="87"/>
      <c r="CQ173" s="87"/>
      <c r="DE173" s="87"/>
      <c r="DG173" s="87"/>
      <c r="DT173" s="87"/>
      <c r="DV173" s="87"/>
    </row>
    <row r="174" spans="1:126" x14ac:dyDescent="0.25">
      <c r="A174" s="84"/>
      <c r="D174" s="87"/>
      <c r="E174"/>
      <c r="H174" s="87"/>
      <c r="I174"/>
      <c r="X174" s="87"/>
      <c r="Y174" s="87"/>
      <c r="Z174" s="87"/>
      <c r="AA174" s="87"/>
      <c r="AB174" s="87"/>
      <c r="AH174" s="87"/>
      <c r="AK174" s="87"/>
      <c r="AL174" s="87"/>
      <c r="AM174" s="87"/>
      <c r="AV174" s="87"/>
      <c r="AX174" s="87"/>
      <c r="BH174" s="87"/>
      <c r="BJ174" s="87"/>
      <c r="BY174" s="87"/>
      <c r="CA174" s="87"/>
      <c r="CE174" s="87"/>
      <c r="CO174" s="87"/>
      <c r="CQ174" s="87"/>
      <c r="DE174" s="87"/>
      <c r="DG174" s="87"/>
      <c r="DT174" s="87"/>
      <c r="DV174" s="87"/>
    </row>
    <row r="175" spans="1:126" x14ac:dyDescent="0.25">
      <c r="A175" s="84"/>
      <c r="D175" s="87"/>
      <c r="E175"/>
      <c r="H175" s="87"/>
      <c r="I175"/>
      <c r="X175" s="87"/>
      <c r="Y175" s="87"/>
      <c r="Z175" s="87"/>
      <c r="AA175" s="87"/>
      <c r="AB175" s="87"/>
      <c r="AH175" s="87"/>
      <c r="AK175" s="87"/>
      <c r="AL175" s="87"/>
      <c r="AM175" s="87"/>
      <c r="AV175" s="87"/>
      <c r="AX175" s="87"/>
      <c r="BH175" s="87"/>
      <c r="BJ175" s="87"/>
      <c r="BY175" s="87"/>
      <c r="CA175" s="87"/>
      <c r="CE175" s="87"/>
      <c r="CO175" s="87"/>
      <c r="CQ175" s="87"/>
      <c r="DE175" s="87"/>
      <c r="DG175" s="87"/>
      <c r="DT175" s="87"/>
      <c r="DV175" s="87"/>
    </row>
    <row r="176" spans="1:126" x14ac:dyDescent="0.25">
      <c r="A176" s="84"/>
      <c r="D176" s="87"/>
      <c r="E176"/>
      <c r="H176" s="87"/>
      <c r="I176"/>
      <c r="X176" s="87"/>
      <c r="Y176" s="87"/>
      <c r="Z176" s="87"/>
      <c r="AA176" s="87"/>
      <c r="AB176" s="87"/>
      <c r="AH176" s="87"/>
      <c r="AK176" s="87"/>
      <c r="AL176" s="87"/>
      <c r="AM176" s="87"/>
      <c r="AV176" s="87"/>
      <c r="AX176" s="87"/>
      <c r="BH176" s="87"/>
      <c r="BJ176" s="87"/>
      <c r="BY176" s="87"/>
      <c r="CA176" s="87"/>
      <c r="CE176" s="87"/>
      <c r="CO176" s="87"/>
      <c r="CQ176" s="87"/>
      <c r="DE176" s="87"/>
      <c r="DG176" s="87"/>
      <c r="DT176" s="87"/>
      <c r="DV176" s="87"/>
    </row>
    <row r="177" spans="1:126" x14ac:dyDescent="0.25">
      <c r="A177" s="84"/>
      <c r="D177" s="87"/>
      <c r="E177"/>
      <c r="H177" s="87"/>
      <c r="I177"/>
      <c r="X177" s="87"/>
      <c r="Y177" s="87"/>
      <c r="Z177" s="87"/>
      <c r="AA177" s="87"/>
      <c r="AB177" s="87"/>
      <c r="AH177" s="87"/>
      <c r="AK177" s="87"/>
      <c r="AL177" s="87"/>
      <c r="AM177" s="87"/>
      <c r="AV177" s="87"/>
      <c r="AX177" s="87"/>
      <c r="BH177" s="87"/>
      <c r="BJ177" s="87"/>
      <c r="BY177" s="87"/>
      <c r="CA177" s="87"/>
      <c r="CE177" s="87"/>
      <c r="CO177" s="87"/>
      <c r="CQ177" s="87"/>
      <c r="DE177" s="87"/>
      <c r="DG177" s="87"/>
      <c r="DT177" s="87"/>
      <c r="DV177" s="87"/>
    </row>
    <row r="178" spans="1:126" x14ac:dyDescent="0.25">
      <c r="A178" s="84"/>
      <c r="D178" s="87"/>
      <c r="E178"/>
      <c r="H178" s="87"/>
      <c r="I178"/>
      <c r="X178" s="87"/>
      <c r="Y178" s="87"/>
      <c r="Z178" s="87"/>
      <c r="AA178" s="87"/>
      <c r="AB178" s="87"/>
      <c r="AH178" s="87"/>
      <c r="AK178" s="87"/>
      <c r="AL178" s="87"/>
      <c r="AM178" s="87"/>
      <c r="AV178" s="87"/>
      <c r="AX178" s="87"/>
      <c r="BH178" s="87"/>
      <c r="BJ178" s="87"/>
      <c r="BY178" s="87"/>
      <c r="CA178" s="87"/>
      <c r="CE178" s="87"/>
      <c r="CO178" s="87"/>
      <c r="CQ178" s="87"/>
      <c r="DE178" s="87"/>
      <c r="DG178" s="87"/>
      <c r="DT178" s="87"/>
      <c r="DV178" s="87"/>
    </row>
    <row r="179" spans="1:126" x14ac:dyDescent="0.25">
      <c r="A179" s="84"/>
      <c r="D179" s="87"/>
      <c r="E179"/>
      <c r="H179" s="87"/>
      <c r="I179"/>
      <c r="X179" s="87"/>
      <c r="Y179" s="87"/>
      <c r="Z179" s="87"/>
      <c r="AA179" s="87"/>
      <c r="AB179" s="87"/>
      <c r="AH179" s="87"/>
      <c r="AK179" s="87"/>
      <c r="AL179" s="87"/>
      <c r="AM179" s="87"/>
      <c r="AV179" s="87"/>
      <c r="AX179" s="87"/>
      <c r="BH179" s="87"/>
      <c r="BJ179" s="87"/>
      <c r="BY179" s="87"/>
      <c r="CA179" s="87"/>
      <c r="CE179" s="87"/>
      <c r="CO179" s="87"/>
      <c r="CQ179" s="87"/>
      <c r="DE179" s="87"/>
      <c r="DG179" s="87"/>
      <c r="DT179" s="87"/>
      <c r="DV179" s="87"/>
    </row>
    <row r="180" spans="1:126" x14ac:dyDescent="0.25">
      <c r="A180" s="84"/>
      <c r="D180" s="87"/>
      <c r="E180"/>
      <c r="H180" s="87"/>
      <c r="I180"/>
      <c r="X180" s="87"/>
      <c r="Y180" s="87"/>
      <c r="Z180" s="87"/>
      <c r="AA180" s="87"/>
      <c r="AB180" s="87"/>
      <c r="AH180" s="87"/>
      <c r="AK180" s="87"/>
      <c r="AL180" s="87"/>
      <c r="AM180" s="87"/>
      <c r="AV180" s="87"/>
      <c r="AX180" s="87"/>
      <c r="BH180" s="87"/>
      <c r="BJ180" s="87"/>
      <c r="BY180" s="87"/>
      <c r="CA180" s="87"/>
      <c r="CE180" s="87"/>
      <c r="CO180" s="87"/>
      <c r="CQ180" s="87"/>
      <c r="DE180" s="87"/>
      <c r="DG180" s="87"/>
      <c r="DT180" s="87"/>
      <c r="DV180" s="87"/>
    </row>
    <row r="181" spans="1:126" x14ac:dyDescent="0.25">
      <c r="A181" s="84"/>
      <c r="D181" s="87"/>
      <c r="E181"/>
      <c r="H181" s="87"/>
      <c r="I181"/>
      <c r="X181" s="87"/>
      <c r="Y181" s="87"/>
      <c r="Z181" s="87"/>
      <c r="AA181" s="87"/>
      <c r="AB181" s="87"/>
      <c r="AH181" s="87"/>
      <c r="AK181" s="87"/>
      <c r="AL181" s="87"/>
      <c r="AM181" s="87"/>
      <c r="AV181" s="87"/>
      <c r="AX181" s="87"/>
      <c r="BH181" s="87"/>
      <c r="BJ181" s="87"/>
      <c r="BY181" s="87"/>
      <c r="CA181" s="87"/>
      <c r="CE181" s="87"/>
      <c r="CO181" s="87"/>
      <c r="CQ181" s="87"/>
      <c r="DE181" s="87"/>
      <c r="DG181" s="87"/>
      <c r="DT181" s="87"/>
      <c r="DV181" s="87"/>
    </row>
    <row r="182" spans="1:126" x14ac:dyDescent="0.25">
      <c r="A182" s="84"/>
      <c r="D182" s="87"/>
      <c r="E182"/>
      <c r="H182" s="87"/>
      <c r="I182"/>
      <c r="X182" s="87"/>
      <c r="Y182" s="87"/>
      <c r="Z182" s="87"/>
      <c r="AA182" s="87"/>
      <c r="AB182" s="87"/>
      <c r="AH182" s="87"/>
      <c r="AK182" s="87"/>
      <c r="AL182" s="87"/>
      <c r="AM182" s="87"/>
      <c r="AV182" s="87"/>
      <c r="AX182" s="87"/>
      <c r="BH182" s="87"/>
      <c r="BJ182" s="87"/>
      <c r="BY182" s="87"/>
      <c r="CA182" s="87"/>
      <c r="CE182" s="87"/>
      <c r="CO182" s="87"/>
      <c r="CQ182" s="87"/>
      <c r="DE182" s="87"/>
      <c r="DG182" s="87"/>
      <c r="DT182" s="87"/>
      <c r="DV182" s="87"/>
    </row>
    <row r="183" spans="1:126" x14ac:dyDescent="0.25">
      <c r="A183" s="84"/>
      <c r="D183" s="87"/>
      <c r="E183"/>
      <c r="H183" s="87"/>
      <c r="I183"/>
      <c r="X183" s="87"/>
      <c r="Y183" s="87"/>
      <c r="Z183" s="87"/>
      <c r="AA183" s="87"/>
      <c r="AB183" s="87"/>
      <c r="AH183" s="87"/>
      <c r="AK183" s="87"/>
      <c r="AL183" s="87"/>
      <c r="AM183" s="87"/>
      <c r="AV183" s="87"/>
      <c r="AX183" s="87"/>
      <c r="BH183" s="87"/>
      <c r="BJ183" s="87"/>
      <c r="BY183" s="87"/>
      <c r="CA183" s="87"/>
      <c r="CE183" s="87"/>
      <c r="CO183" s="87"/>
      <c r="CQ183" s="87"/>
      <c r="DE183" s="87"/>
      <c r="DG183" s="87"/>
      <c r="DT183" s="87"/>
      <c r="DV183" s="87"/>
    </row>
    <row r="184" spans="1:126" x14ac:dyDescent="0.25">
      <c r="A184" s="84"/>
      <c r="D184" s="87"/>
      <c r="E184"/>
      <c r="H184" s="87"/>
      <c r="I184"/>
      <c r="X184" s="87"/>
      <c r="Y184" s="87"/>
      <c r="Z184" s="87"/>
      <c r="AA184" s="87"/>
      <c r="AB184" s="87"/>
      <c r="AH184" s="87"/>
      <c r="AK184" s="87"/>
      <c r="AL184" s="87"/>
      <c r="AM184" s="87"/>
      <c r="AV184" s="87"/>
      <c r="AX184" s="87"/>
      <c r="BH184" s="87"/>
      <c r="BJ184" s="87"/>
      <c r="BY184" s="87"/>
      <c r="CA184" s="87"/>
      <c r="CE184" s="87"/>
      <c r="CO184" s="87"/>
      <c r="CQ184" s="87"/>
      <c r="DE184" s="87"/>
      <c r="DG184" s="87"/>
      <c r="DT184" s="87"/>
      <c r="DV184" s="87"/>
    </row>
    <row r="185" spans="1:126" x14ac:dyDescent="0.25">
      <c r="A185" s="84"/>
      <c r="D185" s="87"/>
      <c r="E185"/>
      <c r="H185" s="87"/>
      <c r="I185"/>
      <c r="X185" s="87"/>
      <c r="Y185" s="87"/>
      <c r="Z185" s="87"/>
      <c r="AA185" s="87"/>
      <c r="AB185" s="87"/>
      <c r="AH185" s="87"/>
      <c r="AK185" s="87"/>
      <c r="AL185" s="87"/>
      <c r="AM185" s="87"/>
      <c r="AV185" s="87"/>
      <c r="AX185" s="87"/>
      <c r="BH185" s="87"/>
      <c r="BJ185" s="87"/>
      <c r="BY185" s="87"/>
      <c r="CA185" s="87"/>
      <c r="CE185" s="87"/>
      <c r="CO185" s="87"/>
      <c r="CQ185" s="87"/>
      <c r="DE185" s="87"/>
      <c r="DG185" s="87"/>
      <c r="DT185" s="87"/>
      <c r="DV185" s="87"/>
    </row>
    <row r="186" spans="1:126" x14ac:dyDescent="0.25">
      <c r="A186" s="84"/>
      <c r="D186" s="87"/>
      <c r="E186"/>
      <c r="H186" s="87"/>
      <c r="I186"/>
      <c r="X186" s="87"/>
      <c r="Y186" s="87"/>
      <c r="Z186" s="87"/>
      <c r="AA186" s="87"/>
      <c r="AB186" s="87"/>
      <c r="AH186" s="87"/>
      <c r="AK186" s="87"/>
      <c r="AL186" s="87"/>
      <c r="AM186" s="87"/>
      <c r="AV186" s="87"/>
      <c r="AX186" s="87"/>
      <c r="BH186" s="87"/>
      <c r="BJ186" s="87"/>
      <c r="BY186" s="87"/>
      <c r="CA186" s="87"/>
      <c r="CE186" s="87"/>
      <c r="CO186" s="87"/>
      <c r="CQ186" s="87"/>
      <c r="DE186" s="87"/>
      <c r="DG186" s="87"/>
      <c r="DT186" s="87"/>
      <c r="DV186" s="87"/>
    </row>
    <row r="187" spans="1:126" x14ac:dyDescent="0.25">
      <c r="A187" s="84"/>
      <c r="D187" s="87"/>
      <c r="E187"/>
      <c r="H187" s="87"/>
      <c r="I187"/>
      <c r="X187" s="87"/>
      <c r="Y187" s="87"/>
      <c r="Z187" s="87"/>
      <c r="AA187" s="87"/>
      <c r="AB187" s="87"/>
      <c r="AH187" s="87"/>
      <c r="AK187" s="87"/>
      <c r="AL187" s="87"/>
      <c r="AM187" s="87"/>
      <c r="AV187" s="87"/>
      <c r="AX187" s="87"/>
      <c r="BH187" s="87"/>
      <c r="BJ187" s="87"/>
      <c r="BY187" s="87"/>
      <c r="CA187" s="87"/>
      <c r="CE187" s="87"/>
      <c r="CO187" s="87"/>
      <c r="CQ187" s="87"/>
      <c r="DE187" s="87"/>
      <c r="DG187" s="87"/>
      <c r="DT187" s="87"/>
      <c r="DV187" s="87"/>
    </row>
    <row r="188" spans="1:126" x14ac:dyDescent="0.25">
      <c r="A188" s="84"/>
      <c r="D188" s="87"/>
      <c r="E188"/>
      <c r="H188" s="87"/>
      <c r="I188"/>
      <c r="X188" s="87"/>
      <c r="Y188" s="87"/>
      <c r="Z188" s="87"/>
      <c r="AA188" s="87"/>
      <c r="AB188" s="87"/>
      <c r="AH188" s="87"/>
      <c r="AK188" s="87"/>
      <c r="AL188" s="87"/>
      <c r="AM188" s="87"/>
      <c r="AV188" s="87"/>
      <c r="AX188" s="87"/>
      <c r="BH188" s="87"/>
      <c r="BJ188" s="87"/>
      <c r="BY188" s="87"/>
      <c r="CA188" s="87"/>
      <c r="CE188" s="87"/>
      <c r="CO188" s="87"/>
      <c r="CQ188" s="87"/>
      <c r="DE188" s="87"/>
      <c r="DG188" s="87"/>
      <c r="DT188" s="87"/>
      <c r="DV188" s="87"/>
    </row>
    <row r="189" spans="1:126" x14ac:dyDescent="0.25">
      <c r="A189" s="84"/>
      <c r="D189" s="87"/>
      <c r="E189"/>
      <c r="H189" s="87"/>
      <c r="I189"/>
      <c r="X189" s="87"/>
      <c r="Y189" s="87"/>
      <c r="Z189" s="87"/>
      <c r="AA189" s="87"/>
      <c r="AB189" s="87"/>
      <c r="AH189" s="87"/>
      <c r="AK189" s="87"/>
      <c r="AL189" s="87"/>
      <c r="AM189" s="87"/>
      <c r="AV189" s="87"/>
      <c r="AX189" s="87"/>
      <c r="BH189" s="87"/>
      <c r="BJ189" s="87"/>
      <c r="BY189" s="87"/>
      <c r="CA189" s="87"/>
      <c r="CE189" s="87"/>
      <c r="CO189" s="87"/>
      <c r="CQ189" s="87"/>
      <c r="DE189" s="87"/>
      <c r="DG189" s="87"/>
      <c r="DT189" s="87"/>
      <c r="DV189" s="87"/>
    </row>
    <row r="190" spans="1:126" x14ac:dyDescent="0.25">
      <c r="A190" s="84"/>
      <c r="D190" s="87"/>
      <c r="E190"/>
      <c r="H190" s="87"/>
      <c r="I190"/>
      <c r="X190" s="87"/>
      <c r="Y190" s="87"/>
      <c r="Z190" s="87"/>
      <c r="AA190" s="87"/>
      <c r="AB190" s="87"/>
      <c r="AH190" s="87"/>
      <c r="AK190" s="87"/>
      <c r="AL190" s="87"/>
      <c r="AM190" s="87"/>
      <c r="AV190" s="87"/>
      <c r="AX190" s="87"/>
      <c r="BH190" s="87"/>
      <c r="BJ190" s="87"/>
      <c r="BY190" s="87"/>
      <c r="CA190" s="87"/>
      <c r="CE190" s="87"/>
      <c r="CO190" s="87"/>
      <c r="CQ190" s="87"/>
      <c r="DE190" s="87"/>
      <c r="DG190" s="87"/>
      <c r="DT190" s="87"/>
      <c r="DV190" s="87"/>
    </row>
    <row r="191" spans="1:126" x14ac:dyDescent="0.25">
      <c r="A191" s="84"/>
      <c r="D191" s="87"/>
      <c r="E191"/>
      <c r="H191" s="87"/>
      <c r="I191"/>
      <c r="X191" s="87"/>
      <c r="Y191" s="87"/>
      <c r="Z191" s="87"/>
      <c r="AA191" s="87"/>
      <c r="AB191" s="87"/>
      <c r="AH191" s="87"/>
      <c r="AK191" s="87"/>
      <c r="AL191" s="87"/>
      <c r="AM191" s="87"/>
      <c r="AV191" s="87"/>
      <c r="AX191" s="87"/>
      <c r="BH191" s="87"/>
      <c r="BJ191" s="87"/>
      <c r="BY191" s="87"/>
      <c r="CA191" s="87"/>
      <c r="CE191" s="87"/>
      <c r="CO191" s="87"/>
      <c r="CQ191" s="87"/>
      <c r="DE191" s="87"/>
      <c r="DG191" s="87"/>
      <c r="DT191" s="87"/>
      <c r="DV191" s="87"/>
    </row>
    <row r="192" spans="1:126" x14ac:dyDescent="0.25">
      <c r="A192" s="84"/>
      <c r="D192" s="87"/>
      <c r="E192"/>
      <c r="H192" s="87"/>
      <c r="I192"/>
      <c r="X192" s="87"/>
      <c r="Y192" s="87"/>
      <c r="Z192" s="87"/>
      <c r="AA192" s="87"/>
      <c r="AB192" s="87"/>
      <c r="AH192" s="87"/>
      <c r="AK192" s="87"/>
      <c r="AL192" s="87"/>
      <c r="AM192" s="87"/>
      <c r="AV192" s="87"/>
      <c r="AX192" s="87"/>
      <c r="BH192" s="87"/>
      <c r="BJ192" s="87"/>
      <c r="BY192" s="87"/>
      <c r="CA192" s="87"/>
      <c r="CE192" s="87"/>
      <c r="CO192" s="87"/>
      <c r="CQ192" s="87"/>
      <c r="DE192" s="87"/>
      <c r="DG192" s="87"/>
      <c r="DT192" s="87"/>
      <c r="DV192" s="87"/>
    </row>
    <row r="193" spans="1:126" x14ac:dyDescent="0.25">
      <c r="A193" s="84"/>
      <c r="D193" s="87"/>
      <c r="E193"/>
      <c r="H193" s="87"/>
      <c r="I193"/>
      <c r="X193" s="87"/>
      <c r="Y193" s="87"/>
      <c r="Z193" s="87"/>
      <c r="AA193" s="87"/>
      <c r="AB193" s="87"/>
      <c r="AH193" s="87"/>
      <c r="AK193" s="87"/>
      <c r="AL193" s="87"/>
      <c r="AM193" s="87"/>
      <c r="AV193" s="87"/>
      <c r="AX193" s="87"/>
      <c r="BH193" s="87"/>
      <c r="BJ193" s="87"/>
      <c r="BY193" s="87"/>
      <c r="CA193" s="87"/>
      <c r="CE193" s="87"/>
      <c r="CO193" s="87"/>
      <c r="CQ193" s="87"/>
      <c r="DE193" s="87"/>
      <c r="DG193" s="87"/>
      <c r="DT193" s="87"/>
      <c r="DV193" s="87"/>
    </row>
    <row r="194" spans="1:126" x14ac:dyDescent="0.25">
      <c r="A194" s="84"/>
      <c r="D194" s="87"/>
      <c r="E194"/>
      <c r="H194" s="87"/>
      <c r="I194"/>
      <c r="X194" s="87"/>
      <c r="Y194" s="87"/>
      <c r="Z194" s="87"/>
      <c r="AA194" s="87"/>
      <c r="AB194" s="87"/>
      <c r="AH194" s="87"/>
      <c r="AK194" s="87"/>
      <c r="AL194" s="87"/>
      <c r="AM194" s="87"/>
      <c r="AV194" s="87"/>
      <c r="AX194" s="87"/>
      <c r="BH194" s="87"/>
      <c r="BJ194" s="87"/>
      <c r="BY194" s="87"/>
      <c r="CA194" s="87"/>
      <c r="CE194" s="87"/>
      <c r="CO194" s="87"/>
      <c r="CQ194" s="87"/>
      <c r="DE194" s="87"/>
      <c r="DG194" s="87"/>
      <c r="DT194" s="87"/>
      <c r="DV194" s="87"/>
    </row>
    <row r="195" spans="1:126" x14ac:dyDescent="0.25">
      <c r="A195" s="84"/>
      <c r="D195" s="87"/>
      <c r="E195"/>
      <c r="H195" s="87"/>
      <c r="I195"/>
      <c r="X195" s="87"/>
      <c r="Y195" s="87"/>
      <c r="Z195" s="87"/>
      <c r="AA195" s="87"/>
      <c r="AB195" s="87"/>
      <c r="AH195" s="87"/>
      <c r="AK195" s="87"/>
      <c r="AL195" s="87"/>
      <c r="AM195" s="87"/>
      <c r="AV195" s="87"/>
      <c r="AX195" s="87"/>
      <c r="BH195" s="87"/>
      <c r="BJ195" s="87"/>
      <c r="BY195" s="87"/>
      <c r="CA195" s="87"/>
      <c r="CE195" s="87"/>
      <c r="CO195" s="87"/>
      <c r="CQ195" s="87"/>
      <c r="DE195" s="87"/>
      <c r="DG195" s="87"/>
      <c r="DT195" s="87"/>
      <c r="DV195" s="87"/>
    </row>
    <row r="196" spans="1:126" x14ac:dyDescent="0.25">
      <c r="A196" s="84"/>
      <c r="D196" s="87"/>
      <c r="E196"/>
      <c r="H196" s="87"/>
      <c r="I196"/>
      <c r="X196" s="87"/>
      <c r="Y196" s="87"/>
      <c r="Z196" s="87"/>
      <c r="AA196" s="87"/>
      <c r="AB196" s="87"/>
      <c r="AH196" s="87"/>
      <c r="AK196" s="87"/>
      <c r="AL196" s="87"/>
      <c r="AM196" s="87"/>
      <c r="AV196" s="87"/>
      <c r="AX196" s="87"/>
      <c r="BH196" s="87"/>
      <c r="BJ196" s="87"/>
      <c r="BY196" s="87"/>
      <c r="CA196" s="87"/>
      <c r="CE196" s="87"/>
      <c r="CO196" s="87"/>
      <c r="CQ196" s="87"/>
      <c r="DE196" s="87"/>
      <c r="DG196" s="87"/>
      <c r="DT196" s="87"/>
      <c r="DV196" s="87"/>
    </row>
    <row r="197" spans="1:126" x14ac:dyDescent="0.25">
      <c r="A197" s="84"/>
      <c r="D197" s="87"/>
      <c r="E197"/>
      <c r="H197" s="87"/>
      <c r="I197"/>
      <c r="X197" s="87"/>
      <c r="Y197" s="87"/>
      <c r="Z197" s="87"/>
      <c r="AA197" s="87"/>
      <c r="AB197" s="87"/>
      <c r="AH197" s="87"/>
      <c r="AK197" s="87"/>
      <c r="AL197" s="87"/>
      <c r="AM197" s="87"/>
      <c r="AV197" s="87"/>
      <c r="AX197" s="87"/>
      <c r="BH197" s="87"/>
      <c r="BJ197" s="87"/>
      <c r="BY197" s="87"/>
      <c r="CA197" s="87"/>
      <c r="CE197" s="87"/>
      <c r="CO197" s="87"/>
      <c r="CQ197" s="87"/>
      <c r="DE197" s="87"/>
      <c r="DG197" s="87"/>
      <c r="DT197" s="87"/>
      <c r="DV197" s="87"/>
    </row>
    <row r="198" spans="1:126" x14ac:dyDescent="0.25">
      <c r="A198" s="84"/>
      <c r="D198" s="87"/>
      <c r="E198"/>
      <c r="H198" s="87"/>
      <c r="I198"/>
      <c r="X198" s="87"/>
      <c r="Y198" s="87"/>
      <c r="Z198" s="87"/>
      <c r="AA198" s="87"/>
      <c r="AB198" s="87"/>
      <c r="AH198" s="87"/>
      <c r="AK198" s="87"/>
      <c r="AL198" s="87"/>
      <c r="AM198" s="87"/>
      <c r="AV198" s="87"/>
      <c r="AX198" s="87"/>
      <c r="BH198" s="87"/>
      <c r="BJ198" s="87"/>
      <c r="BY198" s="87"/>
      <c r="CA198" s="87"/>
      <c r="CE198" s="87"/>
      <c r="CO198" s="87"/>
      <c r="CQ198" s="87"/>
      <c r="DE198" s="87"/>
      <c r="DG198" s="87"/>
      <c r="DT198" s="87"/>
      <c r="DV198" s="87"/>
    </row>
    <row r="199" spans="1:126" x14ac:dyDescent="0.25">
      <c r="A199" s="84"/>
      <c r="D199" s="87"/>
      <c r="E199"/>
      <c r="H199" s="87"/>
      <c r="I199"/>
      <c r="X199" s="87"/>
      <c r="Y199" s="87"/>
      <c r="Z199" s="87"/>
      <c r="AA199" s="87"/>
      <c r="AB199" s="87"/>
      <c r="AH199" s="87"/>
      <c r="AK199" s="87"/>
      <c r="AL199" s="87"/>
      <c r="AM199" s="87"/>
      <c r="AV199" s="87"/>
      <c r="AX199" s="87"/>
      <c r="BH199" s="87"/>
      <c r="BJ199" s="87"/>
      <c r="BY199" s="87"/>
      <c r="CA199" s="87"/>
      <c r="CE199" s="87"/>
      <c r="CO199" s="87"/>
      <c r="CQ199" s="87"/>
      <c r="DE199" s="87"/>
      <c r="DG199" s="87"/>
      <c r="DT199" s="87"/>
      <c r="DV199" s="87"/>
    </row>
    <row r="200" spans="1:126" x14ac:dyDescent="0.25">
      <c r="A200" s="84"/>
      <c r="D200" s="87"/>
      <c r="E200"/>
      <c r="H200" s="87"/>
      <c r="I200"/>
      <c r="X200" s="87"/>
      <c r="Y200" s="87"/>
      <c r="Z200" s="87"/>
      <c r="AA200" s="87"/>
      <c r="AB200" s="87"/>
      <c r="AH200" s="87"/>
      <c r="AK200" s="87"/>
      <c r="AL200" s="87"/>
      <c r="AM200" s="87"/>
      <c r="AV200" s="87"/>
      <c r="AX200" s="87"/>
      <c r="BH200" s="87"/>
      <c r="BJ200" s="87"/>
      <c r="BY200" s="87"/>
      <c r="CA200" s="87"/>
      <c r="CE200" s="87"/>
      <c r="CO200" s="87"/>
      <c r="CQ200" s="87"/>
      <c r="DE200" s="87"/>
      <c r="DG200" s="87"/>
      <c r="DT200" s="87"/>
      <c r="DV200" s="87"/>
    </row>
    <row r="201" spans="1:126" x14ac:dyDescent="0.25">
      <c r="A201" s="84"/>
      <c r="D201" s="87"/>
      <c r="E201"/>
      <c r="H201" s="87"/>
      <c r="I201"/>
      <c r="X201" s="87"/>
      <c r="Y201" s="87"/>
      <c r="Z201" s="87"/>
      <c r="AA201" s="87"/>
      <c r="AB201" s="87"/>
      <c r="AH201" s="87"/>
      <c r="AK201" s="87"/>
      <c r="AL201" s="87"/>
      <c r="AM201" s="87"/>
      <c r="AV201" s="87"/>
      <c r="AX201" s="87"/>
      <c r="BH201" s="87"/>
      <c r="BJ201" s="87"/>
      <c r="BY201" s="87"/>
      <c r="CA201" s="87"/>
      <c r="CE201" s="87"/>
      <c r="CO201" s="87"/>
      <c r="CQ201" s="87"/>
      <c r="DE201" s="87"/>
      <c r="DG201" s="87"/>
      <c r="DT201" s="87"/>
      <c r="DV201" s="87"/>
    </row>
    <row r="202" spans="1:126" x14ac:dyDescent="0.25">
      <c r="A202" s="84"/>
      <c r="D202" s="87"/>
      <c r="E202"/>
      <c r="H202" s="87"/>
      <c r="I202"/>
      <c r="X202" s="87"/>
      <c r="Y202" s="87"/>
      <c r="Z202" s="87"/>
      <c r="AA202" s="87"/>
      <c r="AB202" s="87"/>
      <c r="AH202" s="87"/>
      <c r="AK202" s="87"/>
      <c r="AL202" s="87"/>
      <c r="AM202" s="87"/>
      <c r="AV202" s="87"/>
      <c r="AX202" s="87"/>
      <c r="BH202" s="87"/>
      <c r="BJ202" s="87"/>
      <c r="BY202" s="87"/>
      <c r="CA202" s="87"/>
      <c r="CE202" s="87"/>
      <c r="CO202" s="87"/>
      <c r="CQ202" s="87"/>
      <c r="DE202" s="87"/>
      <c r="DG202" s="87"/>
      <c r="DT202" s="87"/>
      <c r="DV202" s="87"/>
    </row>
    <row r="203" spans="1:126" x14ac:dyDescent="0.25">
      <c r="A203" s="84"/>
      <c r="D203" s="87"/>
      <c r="E203"/>
      <c r="H203" s="87"/>
      <c r="I203"/>
      <c r="X203" s="87"/>
      <c r="Y203" s="87"/>
      <c r="Z203" s="87"/>
      <c r="AA203" s="87"/>
      <c r="AB203" s="87"/>
      <c r="AH203" s="87"/>
      <c r="AK203" s="87"/>
      <c r="AL203" s="87"/>
      <c r="AM203" s="87"/>
      <c r="AV203" s="87"/>
      <c r="AX203" s="87"/>
      <c r="BH203" s="87"/>
      <c r="BJ203" s="87"/>
      <c r="BY203" s="87"/>
      <c r="CA203" s="87"/>
      <c r="CE203" s="87"/>
      <c r="CO203" s="87"/>
      <c r="CQ203" s="87"/>
      <c r="DE203" s="87"/>
      <c r="DG203" s="87"/>
      <c r="DT203" s="87"/>
      <c r="DV203" s="87"/>
    </row>
    <row r="204" spans="1:126" x14ac:dyDescent="0.25">
      <c r="A204" s="84"/>
      <c r="D204" s="87"/>
      <c r="E204"/>
      <c r="H204" s="87"/>
      <c r="I204"/>
      <c r="X204" s="87"/>
      <c r="Y204" s="87"/>
      <c r="Z204" s="87"/>
      <c r="AA204" s="87"/>
      <c r="AB204" s="87"/>
      <c r="AH204" s="87"/>
      <c r="AK204" s="87"/>
      <c r="AL204" s="87"/>
      <c r="AM204" s="87"/>
      <c r="AV204" s="87"/>
      <c r="AX204" s="87"/>
      <c r="BH204" s="87"/>
      <c r="BJ204" s="87"/>
      <c r="BY204" s="87"/>
      <c r="CA204" s="87"/>
      <c r="CE204" s="87"/>
      <c r="CO204" s="87"/>
      <c r="CQ204" s="87"/>
      <c r="DE204" s="87"/>
      <c r="DG204" s="87"/>
      <c r="DT204" s="87"/>
      <c r="DV204" s="87"/>
    </row>
    <row r="205" spans="1:126" x14ac:dyDescent="0.25">
      <c r="A205" s="84"/>
      <c r="D205" s="87"/>
      <c r="E205"/>
      <c r="H205" s="87"/>
      <c r="I205"/>
      <c r="X205" s="87"/>
      <c r="Y205" s="87"/>
      <c r="Z205" s="87"/>
      <c r="AA205" s="87"/>
      <c r="AB205" s="87"/>
      <c r="AH205" s="87"/>
      <c r="AK205" s="87"/>
      <c r="AL205" s="87"/>
      <c r="AM205" s="87"/>
      <c r="AV205" s="87"/>
      <c r="AX205" s="87"/>
      <c r="BH205" s="87"/>
      <c r="BJ205" s="87"/>
      <c r="BY205" s="87"/>
      <c r="CA205" s="87"/>
      <c r="CE205" s="87"/>
      <c r="CO205" s="87"/>
      <c r="CQ205" s="87"/>
      <c r="DE205" s="87"/>
      <c r="DG205" s="87"/>
      <c r="DT205" s="87"/>
      <c r="DV205" s="87"/>
    </row>
    <row r="206" spans="1:126" x14ac:dyDescent="0.25">
      <c r="A206" s="84"/>
      <c r="D206" s="87"/>
      <c r="E206"/>
      <c r="H206" s="87"/>
      <c r="I206"/>
      <c r="X206" s="87"/>
      <c r="Y206" s="87"/>
      <c r="Z206" s="87"/>
      <c r="AA206" s="87"/>
      <c r="AB206" s="87"/>
      <c r="AH206" s="87"/>
      <c r="AK206" s="87"/>
      <c r="AL206" s="87"/>
      <c r="AM206" s="87"/>
      <c r="AV206" s="87"/>
      <c r="AX206" s="87"/>
      <c r="BH206" s="87"/>
      <c r="BJ206" s="87"/>
      <c r="BY206" s="87"/>
      <c r="CA206" s="87"/>
      <c r="CE206" s="87"/>
      <c r="CO206" s="87"/>
      <c r="CQ206" s="87"/>
      <c r="DE206" s="87"/>
      <c r="DG206" s="87"/>
      <c r="DT206" s="87"/>
      <c r="DV206" s="87"/>
    </row>
    <row r="207" spans="1:126" x14ac:dyDescent="0.25">
      <c r="A207" s="84"/>
      <c r="D207" s="87"/>
      <c r="E207"/>
      <c r="H207" s="87"/>
      <c r="I207"/>
      <c r="X207" s="87"/>
      <c r="Y207" s="87"/>
      <c r="Z207" s="87"/>
      <c r="AA207" s="87"/>
      <c r="AB207" s="87"/>
      <c r="AH207" s="87"/>
      <c r="AK207" s="87"/>
      <c r="AL207" s="87"/>
      <c r="AM207" s="87"/>
      <c r="AV207" s="87"/>
      <c r="AX207" s="87"/>
      <c r="BH207" s="87"/>
      <c r="BJ207" s="87"/>
      <c r="BY207" s="87"/>
      <c r="CA207" s="87"/>
      <c r="CE207" s="87"/>
      <c r="CO207" s="87"/>
      <c r="CQ207" s="87"/>
      <c r="DE207" s="87"/>
      <c r="DG207" s="87"/>
      <c r="DT207" s="87"/>
      <c r="DV207" s="87"/>
    </row>
    <row r="208" spans="1:126" x14ac:dyDescent="0.25">
      <c r="A208" s="84"/>
      <c r="D208" s="87"/>
      <c r="E208"/>
      <c r="H208" s="87"/>
      <c r="I208"/>
      <c r="X208" s="87"/>
      <c r="Y208" s="87"/>
      <c r="Z208" s="87"/>
      <c r="AA208" s="87"/>
      <c r="AB208" s="87"/>
      <c r="AH208" s="87"/>
      <c r="AK208" s="87"/>
      <c r="AL208" s="87"/>
      <c r="AM208" s="87"/>
      <c r="AV208" s="87"/>
      <c r="AX208" s="87"/>
      <c r="BH208" s="87"/>
      <c r="BJ208" s="87"/>
      <c r="BY208" s="87"/>
      <c r="CA208" s="87"/>
      <c r="CE208" s="87"/>
      <c r="CO208" s="87"/>
      <c r="CQ208" s="87"/>
      <c r="DE208" s="87"/>
      <c r="DG208" s="87"/>
      <c r="DT208" s="87"/>
      <c r="DV208" s="87"/>
    </row>
    <row r="209" spans="1:126" x14ac:dyDescent="0.25">
      <c r="A209" s="84"/>
      <c r="D209" s="87"/>
      <c r="E209"/>
      <c r="H209" s="87"/>
      <c r="I209"/>
      <c r="X209" s="87"/>
      <c r="Y209" s="87"/>
      <c r="Z209" s="87"/>
      <c r="AA209" s="87"/>
      <c r="AB209" s="87"/>
      <c r="AH209" s="87"/>
      <c r="AK209" s="87"/>
      <c r="AL209" s="87"/>
      <c r="AM209" s="87"/>
      <c r="AV209" s="87"/>
      <c r="AX209" s="87"/>
      <c r="BH209" s="87"/>
      <c r="BJ209" s="87"/>
      <c r="BY209" s="87"/>
      <c r="CA209" s="87"/>
      <c r="CE209" s="87"/>
      <c r="CO209" s="87"/>
      <c r="CQ209" s="87"/>
      <c r="DE209" s="87"/>
      <c r="DG209" s="87"/>
      <c r="DT209" s="87"/>
      <c r="DV209" s="87"/>
    </row>
    <row r="210" spans="1:126" x14ac:dyDescent="0.25">
      <c r="A210" s="84"/>
      <c r="D210" s="87"/>
      <c r="E210"/>
      <c r="H210" s="87"/>
      <c r="I210"/>
      <c r="X210" s="87"/>
      <c r="Y210" s="87"/>
      <c r="Z210" s="87"/>
      <c r="AA210" s="87"/>
      <c r="AB210" s="87"/>
      <c r="AH210" s="87"/>
      <c r="AK210" s="87"/>
      <c r="AL210" s="87"/>
      <c r="AM210" s="87"/>
      <c r="AV210" s="87"/>
      <c r="AX210" s="87"/>
      <c r="BH210" s="87"/>
      <c r="BJ210" s="87"/>
      <c r="BY210" s="87"/>
      <c r="CA210" s="87"/>
      <c r="CE210" s="87"/>
      <c r="CO210" s="87"/>
      <c r="CQ210" s="87"/>
      <c r="DE210" s="87"/>
      <c r="DG210" s="87"/>
      <c r="DT210" s="87"/>
      <c r="DV210" s="87"/>
    </row>
    <row r="211" spans="1:126" x14ac:dyDescent="0.25">
      <c r="A211" s="84"/>
      <c r="D211" s="87"/>
      <c r="E211"/>
      <c r="H211" s="87"/>
      <c r="I211"/>
      <c r="X211" s="87"/>
      <c r="Y211" s="87"/>
      <c r="Z211" s="87"/>
      <c r="AA211" s="87"/>
      <c r="AB211" s="87"/>
      <c r="AH211" s="87"/>
      <c r="AK211" s="87"/>
      <c r="AL211" s="87"/>
      <c r="AM211" s="87"/>
      <c r="AV211" s="87"/>
      <c r="AX211" s="87"/>
      <c r="BH211" s="87"/>
      <c r="BJ211" s="87"/>
      <c r="BY211" s="87"/>
      <c r="CA211" s="87"/>
      <c r="CE211" s="87"/>
      <c r="CO211" s="87"/>
      <c r="CQ211" s="87"/>
      <c r="DE211" s="87"/>
      <c r="DG211" s="87"/>
      <c r="DT211" s="87"/>
      <c r="DV211" s="87"/>
    </row>
    <row r="212" spans="1:126" x14ac:dyDescent="0.25">
      <c r="A212" s="84"/>
      <c r="D212" s="87"/>
      <c r="E212"/>
      <c r="H212" s="87"/>
      <c r="I212"/>
      <c r="X212" s="87"/>
      <c r="Y212" s="87"/>
      <c r="Z212" s="87"/>
      <c r="AA212" s="87"/>
      <c r="AB212" s="87"/>
      <c r="AH212" s="87"/>
      <c r="AK212" s="87"/>
      <c r="AL212" s="87"/>
      <c r="AM212" s="87"/>
      <c r="AV212" s="87"/>
      <c r="AX212" s="87"/>
      <c r="BH212" s="87"/>
      <c r="BJ212" s="87"/>
      <c r="BY212" s="87"/>
      <c r="CA212" s="87"/>
      <c r="CE212" s="87"/>
      <c r="CO212" s="87"/>
      <c r="CQ212" s="87"/>
      <c r="DE212" s="87"/>
      <c r="DG212" s="87"/>
      <c r="DT212" s="87"/>
      <c r="DV212" s="87"/>
    </row>
    <row r="213" spans="1:126" x14ac:dyDescent="0.25">
      <c r="A213" s="84"/>
      <c r="D213" s="87"/>
      <c r="E213"/>
      <c r="H213" s="87"/>
      <c r="I213"/>
      <c r="X213" s="87"/>
      <c r="Y213" s="87"/>
      <c r="Z213" s="87"/>
      <c r="AA213" s="87"/>
      <c r="AB213" s="87"/>
      <c r="AH213" s="87"/>
      <c r="AK213" s="87"/>
      <c r="AL213" s="87"/>
      <c r="AM213" s="87"/>
      <c r="AV213" s="87"/>
      <c r="AX213" s="87"/>
      <c r="BH213" s="87"/>
      <c r="BJ213" s="87"/>
      <c r="BY213" s="87"/>
      <c r="CA213" s="87"/>
      <c r="CE213" s="87"/>
      <c r="CO213" s="87"/>
      <c r="CQ213" s="87"/>
      <c r="DE213" s="87"/>
      <c r="DG213" s="87"/>
      <c r="DT213" s="87"/>
      <c r="DV213" s="87"/>
    </row>
    <row r="214" spans="1:126" x14ac:dyDescent="0.25">
      <c r="A214" s="84"/>
      <c r="D214" s="87"/>
      <c r="E214"/>
      <c r="H214" s="87"/>
      <c r="I214"/>
      <c r="X214" s="87"/>
      <c r="Y214" s="87"/>
      <c r="Z214" s="87"/>
      <c r="AA214" s="87"/>
      <c r="AB214" s="87"/>
      <c r="AH214" s="87"/>
      <c r="AK214" s="87"/>
      <c r="AL214" s="87"/>
      <c r="AM214" s="87"/>
      <c r="AV214" s="87"/>
      <c r="AX214" s="87"/>
      <c r="BH214" s="87"/>
      <c r="BJ214" s="87"/>
      <c r="BY214" s="87"/>
      <c r="CA214" s="87"/>
      <c r="CE214" s="87"/>
      <c r="CO214" s="87"/>
      <c r="CQ214" s="87"/>
      <c r="DE214" s="87"/>
      <c r="DG214" s="87"/>
      <c r="DT214" s="87"/>
      <c r="DV214" s="87"/>
    </row>
    <row r="215" spans="1:126" x14ac:dyDescent="0.25">
      <c r="A215" s="84"/>
      <c r="D215" s="87"/>
      <c r="E215"/>
      <c r="H215" s="87"/>
      <c r="I215"/>
      <c r="X215" s="87"/>
      <c r="Y215" s="87"/>
      <c r="Z215" s="87"/>
      <c r="AA215" s="87"/>
      <c r="AB215" s="87"/>
      <c r="AH215" s="87"/>
      <c r="AK215" s="87"/>
      <c r="AL215" s="87"/>
      <c r="AM215" s="87"/>
      <c r="AV215" s="87"/>
      <c r="AX215" s="87"/>
      <c r="BH215" s="87"/>
      <c r="BJ215" s="87"/>
      <c r="BY215" s="87"/>
      <c r="CA215" s="87"/>
      <c r="CE215" s="87"/>
      <c r="CO215" s="87"/>
      <c r="CQ215" s="87"/>
      <c r="DE215" s="87"/>
      <c r="DG215" s="87"/>
      <c r="DT215" s="87"/>
      <c r="DV215" s="87"/>
    </row>
    <row r="216" spans="1:126" x14ac:dyDescent="0.25">
      <c r="A216" s="84"/>
      <c r="D216" s="87"/>
      <c r="E216"/>
      <c r="H216" s="87"/>
      <c r="I216"/>
      <c r="X216" s="87"/>
      <c r="Y216" s="87"/>
      <c r="Z216" s="87"/>
      <c r="AA216" s="87"/>
      <c r="AB216" s="87"/>
      <c r="AH216" s="87"/>
      <c r="AK216" s="87"/>
      <c r="AL216" s="87"/>
      <c r="AM216" s="87"/>
      <c r="AV216" s="87"/>
      <c r="AX216" s="87"/>
      <c r="BH216" s="87"/>
      <c r="BJ216" s="87"/>
      <c r="BY216" s="87"/>
      <c r="CA216" s="87"/>
      <c r="CE216" s="87"/>
      <c r="CO216" s="87"/>
      <c r="CQ216" s="87"/>
      <c r="DE216" s="87"/>
      <c r="DG216" s="87"/>
      <c r="DT216" s="87"/>
      <c r="DV216" s="87"/>
    </row>
    <row r="217" spans="1:126" x14ac:dyDescent="0.25">
      <c r="A217" s="84"/>
      <c r="D217" s="87"/>
      <c r="E217"/>
      <c r="H217" s="87"/>
      <c r="I217"/>
      <c r="X217" s="87"/>
      <c r="Y217" s="87"/>
      <c r="Z217" s="87"/>
      <c r="AA217" s="87"/>
      <c r="AB217" s="87"/>
      <c r="AH217" s="87"/>
      <c r="AK217" s="87"/>
      <c r="AL217" s="87"/>
      <c r="AM217" s="87"/>
      <c r="AV217" s="87"/>
      <c r="AX217" s="87"/>
      <c r="BH217" s="87"/>
      <c r="BJ217" s="87"/>
      <c r="BY217" s="87"/>
      <c r="CA217" s="87"/>
      <c r="CE217" s="87"/>
      <c r="CO217" s="87"/>
      <c r="CQ217" s="87"/>
      <c r="DE217" s="87"/>
      <c r="DG217" s="87"/>
      <c r="DT217" s="87"/>
      <c r="DV217" s="87"/>
    </row>
    <row r="218" spans="1:126" x14ac:dyDescent="0.25">
      <c r="A218" s="84"/>
      <c r="D218" s="87"/>
      <c r="E218"/>
      <c r="H218" s="87"/>
      <c r="I218"/>
      <c r="X218" s="87"/>
      <c r="Y218" s="87"/>
      <c r="Z218" s="87"/>
      <c r="AA218" s="87"/>
      <c r="AB218" s="87"/>
      <c r="AH218" s="87"/>
      <c r="AK218" s="87"/>
      <c r="AL218" s="87"/>
      <c r="AM218" s="87"/>
      <c r="AV218" s="87"/>
      <c r="AX218" s="87"/>
      <c r="BH218" s="87"/>
      <c r="BJ218" s="87"/>
      <c r="BY218" s="87"/>
      <c r="CA218" s="87"/>
      <c r="CE218" s="87"/>
      <c r="CO218" s="87"/>
      <c r="CQ218" s="87"/>
      <c r="DE218" s="87"/>
      <c r="DG218" s="87"/>
      <c r="DT218" s="87"/>
      <c r="DV218" s="87"/>
    </row>
    <row r="219" spans="1:126" x14ac:dyDescent="0.25">
      <c r="A219" s="84"/>
      <c r="D219" s="87"/>
      <c r="E219"/>
      <c r="H219" s="87"/>
      <c r="I219"/>
      <c r="X219" s="87"/>
      <c r="Y219" s="87"/>
      <c r="Z219" s="87"/>
      <c r="AA219" s="87"/>
      <c r="AB219" s="87"/>
      <c r="AH219" s="87"/>
      <c r="AK219" s="87"/>
      <c r="AL219" s="87"/>
      <c r="AM219" s="87"/>
      <c r="AV219" s="87"/>
      <c r="AX219" s="87"/>
      <c r="BH219" s="87"/>
      <c r="BJ219" s="87"/>
      <c r="BY219" s="87"/>
      <c r="CA219" s="87"/>
      <c r="CE219" s="87"/>
      <c r="CO219" s="87"/>
      <c r="CQ219" s="87"/>
      <c r="DE219" s="87"/>
      <c r="DG219" s="87"/>
      <c r="DT219" s="87"/>
      <c r="DV219" s="87"/>
    </row>
    <row r="220" spans="1:126" x14ac:dyDescent="0.25">
      <c r="A220" s="84"/>
      <c r="D220" s="87"/>
      <c r="E220"/>
      <c r="H220" s="87"/>
      <c r="I220"/>
      <c r="X220" s="87"/>
      <c r="Y220" s="87"/>
      <c r="Z220" s="87"/>
      <c r="AA220" s="87"/>
      <c r="AB220" s="87"/>
      <c r="AH220" s="87"/>
      <c r="AK220" s="87"/>
      <c r="AL220" s="87"/>
      <c r="AM220" s="87"/>
      <c r="AV220" s="87"/>
      <c r="AX220" s="87"/>
      <c r="BH220" s="87"/>
      <c r="BJ220" s="87"/>
      <c r="BY220" s="87"/>
      <c r="CA220" s="87"/>
      <c r="CE220" s="87"/>
      <c r="CO220" s="87"/>
      <c r="CQ220" s="87"/>
      <c r="DE220" s="87"/>
      <c r="DG220" s="87"/>
      <c r="DT220" s="87"/>
      <c r="DV220" s="87"/>
    </row>
    <row r="221" spans="1:126" x14ac:dyDescent="0.25">
      <c r="A221" s="84"/>
      <c r="D221" s="87"/>
      <c r="E221"/>
      <c r="H221" s="87"/>
      <c r="I221"/>
      <c r="X221" s="87"/>
      <c r="Y221" s="87"/>
      <c r="Z221" s="87"/>
      <c r="AA221" s="87"/>
      <c r="AB221" s="87"/>
      <c r="AH221" s="87"/>
      <c r="AK221" s="87"/>
      <c r="AL221" s="87"/>
      <c r="AM221" s="87"/>
      <c r="AV221" s="87"/>
      <c r="AX221" s="87"/>
      <c r="BH221" s="87"/>
      <c r="BJ221" s="87"/>
      <c r="BY221" s="87"/>
      <c r="CA221" s="87"/>
      <c r="CE221" s="87"/>
      <c r="CO221" s="87"/>
      <c r="CQ221" s="87"/>
      <c r="DE221" s="87"/>
      <c r="DG221" s="87"/>
      <c r="DT221" s="87"/>
      <c r="DV221" s="87"/>
    </row>
    <row r="222" spans="1:126" x14ac:dyDescent="0.25">
      <c r="A222" s="84"/>
      <c r="D222" s="87"/>
      <c r="E222"/>
      <c r="H222" s="87"/>
      <c r="I222"/>
      <c r="X222" s="87"/>
      <c r="Y222" s="87"/>
      <c r="Z222" s="87"/>
      <c r="AA222" s="87"/>
      <c r="AB222" s="87"/>
      <c r="AH222" s="87"/>
      <c r="AK222" s="87"/>
      <c r="AL222" s="87"/>
      <c r="AM222" s="87"/>
      <c r="AV222" s="87"/>
      <c r="AX222" s="87"/>
      <c r="BH222" s="87"/>
      <c r="BJ222" s="87"/>
      <c r="BY222" s="87"/>
      <c r="CA222" s="87"/>
      <c r="CE222" s="87"/>
      <c r="CO222" s="87"/>
      <c r="CQ222" s="87"/>
      <c r="DE222" s="87"/>
      <c r="DG222" s="87"/>
      <c r="DT222" s="87"/>
      <c r="DV222" s="87"/>
    </row>
    <row r="223" spans="1:126" x14ac:dyDescent="0.25">
      <c r="A223" s="84"/>
      <c r="D223" s="87"/>
      <c r="E223"/>
      <c r="H223" s="87"/>
      <c r="I223"/>
      <c r="X223" s="87"/>
      <c r="Y223" s="87"/>
      <c r="Z223" s="87"/>
      <c r="AA223" s="87"/>
      <c r="AB223" s="87"/>
      <c r="AH223" s="87"/>
      <c r="AK223" s="87"/>
      <c r="AL223" s="87"/>
      <c r="AM223" s="87"/>
      <c r="AV223" s="87"/>
      <c r="AX223" s="87"/>
      <c r="BH223" s="87"/>
      <c r="BJ223" s="87"/>
      <c r="BY223" s="87"/>
      <c r="CA223" s="87"/>
      <c r="CE223" s="87"/>
      <c r="CO223" s="87"/>
      <c r="CQ223" s="87"/>
      <c r="DE223" s="87"/>
      <c r="DG223" s="87"/>
      <c r="DT223" s="87"/>
      <c r="DV223" s="87"/>
    </row>
    <row r="224" spans="1:126" x14ac:dyDescent="0.25">
      <c r="A224" s="84"/>
      <c r="D224" s="87"/>
      <c r="E224"/>
      <c r="H224" s="87"/>
      <c r="I224"/>
      <c r="X224" s="87"/>
      <c r="Y224" s="87"/>
      <c r="Z224" s="87"/>
      <c r="AA224" s="87"/>
      <c r="AB224" s="87"/>
      <c r="AH224" s="87"/>
      <c r="AK224" s="87"/>
      <c r="AL224" s="87"/>
      <c r="AM224" s="87"/>
      <c r="AV224" s="87"/>
      <c r="AX224" s="87"/>
      <c r="BH224" s="87"/>
      <c r="BJ224" s="87"/>
      <c r="BY224" s="87"/>
      <c r="CA224" s="87"/>
      <c r="CE224" s="87"/>
      <c r="CO224" s="87"/>
      <c r="CQ224" s="87"/>
      <c r="DE224" s="87"/>
      <c r="DG224" s="87"/>
      <c r="DT224" s="87"/>
      <c r="DV224" s="87"/>
    </row>
    <row r="225" spans="1:126" x14ac:dyDescent="0.25">
      <c r="A225" s="84"/>
      <c r="D225" s="87"/>
      <c r="E225"/>
      <c r="H225" s="87"/>
      <c r="I225"/>
      <c r="X225" s="87"/>
      <c r="Y225" s="87"/>
      <c r="Z225" s="87"/>
      <c r="AA225" s="87"/>
      <c r="AB225" s="87"/>
      <c r="AH225" s="87"/>
      <c r="AK225" s="87"/>
      <c r="AL225" s="87"/>
      <c r="AM225" s="87"/>
      <c r="AV225" s="87"/>
      <c r="AX225" s="87"/>
      <c r="BH225" s="87"/>
      <c r="BJ225" s="87"/>
      <c r="BY225" s="87"/>
      <c r="CA225" s="87"/>
      <c r="CE225" s="87"/>
      <c r="CO225" s="87"/>
      <c r="CQ225" s="87"/>
      <c r="DE225" s="87"/>
      <c r="DG225" s="87"/>
      <c r="DT225" s="87"/>
      <c r="DV225" s="87"/>
    </row>
    <row r="226" spans="1:126" x14ac:dyDescent="0.25">
      <c r="A226" s="84"/>
      <c r="D226" s="87"/>
      <c r="E226"/>
      <c r="H226" s="87"/>
      <c r="I226"/>
      <c r="X226" s="87"/>
      <c r="Y226" s="87"/>
      <c r="Z226" s="87"/>
      <c r="AA226" s="87"/>
      <c r="AB226" s="87"/>
      <c r="AH226" s="87"/>
      <c r="AK226" s="87"/>
      <c r="AL226" s="87"/>
      <c r="AM226" s="87"/>
      <c r="AV226" s="87"/>
      <c r="AX226" s="87"/>
      <c r="BH226" s="87"/>
      <c r="BJ226" s="87"/>
      <c r="BY226" s="87"/>
      <c r="CA226" s="87"/>
      <c r="CE226" s="87"/>
      <c r="CO226" s="87"/>
      <c r="CQ226" s="87"/>
      <c r="DE226" s="87"/>
      <c r="DG226" s="87"/>
      <c r="DT226" s="87"/>
      <c r="DV226" s="87"/>
    </row>
    <row r="227" spans="1:126" x14ac:dyDescent="0.25">
      <c r="A227" s="84"/>
      <c r="D227" s="87"/>
      <c r="E227"/>
      <c r="H227" s="87"/>
      <c r="I227"/>
      <c r="X227" s="87"/>
      <c r="Y227" s="87"/>
      <c r="Z227" s="87"/>
      <c r="AA227" s="87"/>
      <c r="AB227" s="87"/>
      <c r="AH227" s="87"/>
      <c r="AK227" s="87"/>
      <c r="AL227" s="87"/>
      <c r="AM227" s="87"/>
      <c r="AV227" s="87"/>
      <c r="AX227" s="87"/>
      <c r="BH227" s="87"/>
      <c r="BJ227" s="87"/>
      <c r="BY227" s="87"/>
      <c r="CA227" s="87"/>
      <c r="CE227" s="87"/>
      <c r="CO227" s="87"/>
      <c r="CQ227" s="87"/>
      <c r="DE227" s="87"/>
      <c r="DG227" s="87"/>
      <c r="DT227" s="87"/>
      <c r="DV227" s="87"/>
    </row>
    <row r="228" spans="1:126" x14ac:dyDescent="0.25">
      <c r="A228" s="84"/>
      <c r="D228" s="87"/>
      <c r="E228"/>
      <c r="H228" s="87"/>
      <c r="I228"/>
      <c r="X228" s="87"/>
      <c r="Y228" s="87"/>
      <c r="Z228" s="87"/>
      <c r="AA228" s="87"/>
      <c r="AB228" s="87"/>
      <c r="AH228" s="87"/>
      <c r="AK228" s="87"/>
      <c r="AL228" s="87"/>
      <c r="AM228" s="87"/>
      <c r="AV228" s="87"/>
      <c r="AX228" s="87"/>
      <c r="BH228" s="87"/>
      <c r="BJ228" s="87"/>
      <c r="BY228" s="87"/>
      <c r="CA228" s="87"/>
      <c r="CE228" s="87"/>
      <c r="CO228" s="87"/>
      <c r="CQ228" s="87"/>
      <c r="DE228" s="87"/>
      <c r="DG228" s="87"/>
      <c r="DT228" s="87"/>
      <c r="DV228" s="87"/>
    </row>
    <row r="229" spans="1:126" x14ac:dyDescent="0.25">
      <c r="A229" s="84"/>
      <c r="D229" s="87"/>
      <c r="E229"/>
      <c r="H229" s="87"/>
      <c r="I229"/>
      <c r="X229" s="87"/>
      <c r="Y229" s="87"/>
      <c r="Z229" s="87"/>
      <c r="AA229" s="87"/>
      <c r="AB229" s="87"/>
      <c r="AH229" s="87"/>
      <c r="AK229" s="87"/>
      <c r="AL229" s="87"/>
      <c r="AM229" s="87"/>
      <c r="AV229" s="87"/>
      <c r="AX229" s="87"/>
      <c r="BH229" s="87"/>
      <c r="BJ229" s="87"/>
      <c r="BY229" s="87"/>
      <c r="CA229" s="87"/>
      <c r="CE229" s="87"/>
      <c r="CO229" s="87"/>
      <c r="CQ229" s="87"/>
      <c r="DE229" s="87"/>
      <c r="DG229" s="87"/>
      <c r="DT229" s="87"/>
      <c r="DV229" s="87"/>
    </row>
    <row r="230" spans="1:126" x14ac:dyDescent="0.25">
      <c r="A230" s="84"/>
      <c r="D230" s="87"/>
      <c r="E230"/>
      <c r="H230" s="87"/>
      <c r="I230"/>
      <c r="X230" s="87"/>
      <c r="Y230" s="87"/>
      <c r="Z230" s="87"/>
      <c r="AA230" s="87"/>
      <c r="AB230" s="87"/>
      <c r="AH230" s="87"/>
      <c r="AK230" s="87"/>
      <c r="AL230" s="87"/>
      <c r="AM230" s="87"/>
      <c r="AV230" s="87"/>
      <c r="AX230" s="87"/>
      <c r="BH230" s="87"/>
      <c r="BJ230" s="87"/>
      <c r="BY230" s="87"/>
      <c r="CA230" s="87"/>
      <c r="CE230" s="87"/>
      <c r="CO230" s="87"/>
      <c r="CQ230" s="87"/>
      <c r="DE230" s="87"/>
      <c r="DG230" s="87"/>
      <c r="DT230" s="87"/>
      <c r="DV230" s="87"/>
    </row>
    <row r="231" spans="1:126" x14ac:dyDescent="0.25">
      <c r="A231" s="84"/>
      <c r="D231" s="87"/>
      <c r="E231"/>
      <c r="H231" s="87"/>
      <c r="I231"/>
      <c r="X231" s="87"/>
      <c r="Y231" s="87"/>
      <c r="Z231" s="87"/>
      <c r="AA231" s="87"/>
      <c r="AB231" s="87"/>
      <c r="AH231" s="87"/>
      <c r="AK231" s="87"/>
      <c r="AL231" s="87"/>
      <c r="AM231" s="87"/>
      <c r="AV231" s="87"/>
      <c r="AX231" s="87"/>
      <c r="BH231" s="87"/>
      <c r="BJ231" s="87"/>
      <c r="BY231" s="87"/>
      <c r="CA231" s="87"/>
      <c r="CE231" s="87"/>
      <c r="CO231" s="87"/>
      <c r="CQ231" s="87"/>
      <c r="DE231" s="87"/>
      <c r="DG231" s="87"/>
      <c r="DT231" s="87"/>
      <c r="DV231" s="87"/>
    </row>
    <row r="232" spans="1:126" x14ac:dyDescent="0.25">
      <c r="A232" s="84"/>
      <c r="D232" s="87"/>
      <c r="E232"/>
      <c r="H232" s="87"/>
      <c r="I232"/>
      <c r="X232" s="87"/>
      <c r="Y232" s="87"/>
      <c r="Z232" s="87"/>
      <c r="AA232" s="87"/>
      <c r="AB232" s="87"/>
      <c r="AH232" s="87"/>
      <c r="AK232" s="87"/>
      <c r="AL232" s="87"/>
      <c r="AM232" s="87"/>
      <c r="AV232" s="87"/>
      <c r="AX232" s="87"/>
      <c r="BH232" s="87"/>
      <c r="BJ232" s="87"/>
      <c r="BY232" s="87"/>
      <c r="CA232" s="87"/>
      <c r="CE232" s="87"/>
      <c r="CO232" s="87"/>
      <c r="CQ232" s="87"/>
      <c r="DE232" s="87"/>
      <c r="DG232" s="87"/>
      <c r="DT232" s="87"/>
      <c r="DV232" s="87"/>
    </row>
    <row r="233" spans="1:126" x14ac:dyDescent="0.25">
      <c r="A233" s="84"/>
      <c r="D233" s="87"/>
      <c r="E233"/>
      <c r="H233" s="87"/>
      <c r="I233"/>
      <c r="X233" s="87"/>
      <c r="Y233" s="87"/>
      <c r="Z233" s="87"/>
      <c r="AA233" s="87"/>
      <c r="AB233" s="87"/>
      <c r="AH233" s="87"/>
      <c r="AK233" s="87"/>
      <c r="AL233" s="87"/>
      <c r="AM233" s="87"/>
      <c r="AV233" s="87"/>
      <c r="AX233" s="87"/>
      <c r="BH233" s="87"/>
      <c r="BJ233" s="87"/>
      <c r="BY233" s="87"/>
      <c r="CA233" s="87"/>
      <c r="CE233" s="87"/>
      <c r="CO233" s="87"/>
      <c r="CQ233" s="87"/>
      <c r="DE233" s="87"/>
      <c r="DG233" s="87"/>
      <c r="DT233" s="87"/>
      <c r="DV233" s="87"/>
    </row>
    <row r="234" spans="1:126" x14ac:dyDescent="0.25">
      <c r="A234" s="84"/>
      <c r="D234" s="87"/>
      <c r="E234"/>
      <c r="H234" s="87"/>
      <c r="I234"/>
      <c r="X234" s="87"/>
      <c r="Y234" s="87"/>
      <c r="Z234" s="87"/>
      <c r="AA234" s="87"/>
      <c r="AB234" s="87"/>
      <c r="AH234" s="87"/>
      <c r="AK234" s="87"/>
      <c r="AL234" s="87"/>
      <c r="AM234" s="87"/>
      <c r="AV234" s="87"/>
      <c r="AX234" s="87"/>
      <c r="BH234" s="87"/>
      <c r="BJ234" s="87"/>
      <c r="BY234" s="87"/>
      <c r="CA234" s="87"/>
      <c r="CE234" s="87"/>
      <c r="CO234" s="87"/>
      <c r="CQ234" s="87"/>
      <c r="DE234" s="87"/>
      <c r="DG234" s="87"/>
      <c r="DT234" s="87"/>
      <c r="DV234" s="87"/>
    </row>
    <row r="235" spans="1:126" x14ac:dyDescent="0.25">
      <c r="A235" s="84"/>
      <c r="D235" s="87"/>
      <c r="E235"/>
      <c r="H235" s="87"/>
      <c r="I235"/>
      <c r="X235" s="87"/>
      <c r="Y235" s="87"/>
      <c r="Z235" s="87"/>
      <c r="AA235" s="87"/>
      <c r="AB235" s="87"/>
      <c r="AH235" s="87"/>
      <c r="AK235" s="87"/>
      <c r="AL235" s="87"/>
      <c r="AM235" s="87"/>
      <c r="AV235" s="87"/>
      <c r="AX235" s="87"/>
      <c r="BH235" s="87"/>
      <c r="BJ235" s="87"/>
      <c r="BY235" s="87"/>
      <c r="CA235" s="87"/>
      <c r="CE235" s="87"/>
      <c r="CO235" s="87"/>
      <c r="CQ235" s="87"/>
      <c r="DE235" s="87"/>
      <c r="DG235" s="87"/>
      <c r="DT235" s="87"/>
      <c r="DV235" s="87"/>
    </row>
    <row r="236" spans="1:126" x14ac:dyDescent="0.25">
      <c r="A236" s="84"/>
      <c r="D236" s="87"/>
      <c r="E236"/>
      <c r="H236" s="87"/>
      <c r="I236"/>
      <c r="X236" s="87"/>
      <c r="Y236" s="87"/>
      <c r="Z236" s="87"/>
      <c r="AA236" s="87"/>
      <c r="AB236" s="87"/>
      <c r="AH236" s="87"/>
      <c r="AK236" s="87"/>
      <c r="AL236" s="87"/>
      <c r="AM236" s="87"/>
      <c r="AV236" s="87"/>
      <c r="AX236" s="87"/>
      <c r="BH236" s="87"/>
      <c r="BJ236" s="87"/>
      <c r="BY236" s="87"/>
      <c r="CA236" s="87"/>
      <c r="CE236" s="87"/>
      <c r="CO236" s="87"/>
      <c r="CQ236" s="87"/>
      <c r="DE236" s="87"/>
      <c r="DG236" s="87"/>
      <c r="DT236" s="87"/>
      <c r="DV236" s="87"/>
    </row>
    <row r="237" spans="1:126" x14ac:dyDescent="0.25">
      <c r="A237" s="84"/>
      <c r="D237" s="87"/>
      <c r="E237"/>
      <c r="H237" s="87"/>
      <c r="I237"/>
      <c r="X237" s="87"/>
      <c r="Y237" s="87"/>
      <c r="Z237" s="87"/>
      <c r="AA237" s="87"/>
      <c r="AB237" s="87"/>
      <c r="AH237" s="87"/>
      <c r="AK237" s="87"/>
      <c r="AL237" s="87"/>
      <c r="AM237" s="87"/>
      <c r="AV237" s="87"/>
      <c r="AX237" s="87"/>
      <c r="BH237" s="87"/>
      <c r="BJ237" s="87"/>
      <c r="BY237" s="87"/>
      <c r="CA237" s="87"/>
      <c r="CE237" s="87"/>
      <c r="CO237" s="87"/>
      <c r="CQ237" s="87"/>
      <c r="DE237" s="87"/>
      <c r="DG237" s="87"/>
      <c r="DT237" s="87"/>
      <c r="DV237" s="87"/>
    </row>
    <row r="238" spans="1:126" x14ac:dyDescent="0.25">
      <c r="A238" s="84"/>
      <c r="D238" s="87"/>
      <c r="E238"/>
      <c r="H238" s="87"/>
      <c r="I238"/>
      <c r="X238" s="87"/>
      <c r="Y238" s="87"/>
      <c r="Z238" s="87"/>
      <c r="AA238" s="87"/>
      <c r="AB238" s="87"/>
      <c r="AH238" s="87"/>
      <c r="AK238" s="87"/>
      <c r="AL238" s="87"/>
      <c r="AM238" s="87"/>
      <c r="AV238" s="87"/>
      <c r="AX238" s="87"/>
      <c r="BH238" s="87"/>
      <c r="BJ238" s="87"/>
      <c r="BY238" s="87"/>
      <c r="CA238" s="87"/>
      <c r="CE238" s="87"/>
      <c r="CO238" s="87"/>
      <c r="CQ238" s="87"/>
      <c r="DE238" s="87"/>
      <c r="DG238" s="87"/>
      <c r="DT238" s="87"/>
      <c r="DV238" s="87"/>
    </row>
    <row r="239" spans="1:126" x14ac:dyDescent="0.25">
      <c r="A239" s="84"/>
      <c r="D239" s="87"/>
      <c r="E239"/>
      <c r="H239" s="87"/>
      <c r="I239"/>
      <c r="X239" s="87"/>
      <c r="Y239" s="87"/>
      <c r="Z239" s="87"/>
      <c r="AA239" s="87"/>
      <c r="AB239" s="87"/>
      <c r="AH239" s="87"/>
      <c r="AK239" s="87"/>
      <c r="AL239" s="87"/>
      <c r="AM239" s="87"/>
      <c r="AV239" s="87"/>
      <c r="AX239" s="87"/>
      <c r="BH239" s="87"/>
      <c r="BJ239" s="87"/>
      <c r="BY239" s="87"/>
      <c r="CA239" s="87"/>
      <c r="CE239" s="87"/>
      <c r="CO239" s="87"/>
      <c r="CQ239" s="87"/>
      <c r="DE239" s="87"/>
      <c r="DG239" s="87"/>
      <c r="DT239" s="87"/>
      <c r="DV239" s="87"/>
    </row>
    <row r="240" spans="1:126" x14ac:dyDescent="0.25">
      <c r="A240" s="84"/>
      <c r="D240" s="87"/>
      <c r="E240"/>
      <c r="H240" s="87"/>
      <c r="I240"/>
      <c r="X240" s="87"/>
      <c r="Y240" s="87"/>
      <c r="Z240" s="87"/>
      <c r="AA240" s="87"/>
      <c r="AB240" s="87"/>
      <c r="AH240" s="87"/>
      <c r="AK240" s="87"/>
      <c r="AL240" s="87"/>
      <c r="AM240" s="87"/>
      <c r="AV240" s="87"/>
      <c r="AX240" s="87"/>
      <c r="BH240" s="87"/>
      <c r="BJ240" s="87"/>
      <c r="BY240" s="87"/>
      <c r="CA240" s="87"/>
      <c r="CE240" s="87"/>
      <c r="CO240" s="87"/>
      <c r="CQ240" s="87"/>
      <c r="DE240" s="87"/>
      <c r="DG240" s="87"/>
      <c r="DT240" s="87"/>
      <c r="DV240" s="87"/>
    </row>
    <row r="241" spans="1:126" x14ac:dyDescent="0.25">
      <c r="A241" s="84"/>
      <c r="D241" s="87"/>
      <c r="E241"/>
      <c r="H241" s="87"/>
      <c r="I241"/>
      <c r="X241" s="87"/>
      <c r="Y241" s="87"/>
      <c r="Z241" s="87"/>
      <c r="AA241" s="87"/>
      <c r="AB241" s="87"/>
      <c r="AH241" s="87"/>
      <c r="AK241" s="87"/>
      <c r="AL241" s="87"/>
      <c r="AM241" s="87"/>
      <c r="AV241" s="87"/>
      <c r="AX241" s="87"/>
      <c r="BH241" s="87"/>
      <c r="BJ241" s="87"/>
      <c r="BY241" s="87"/>
      <c r="CA241" s="87"/>
      <c r="CE241" s="87"/>
      <c r="CO241" s="87"/>
      <c r="CQ241" s="87"/>
      <c r="DE241" s="87"/>
      <c r="DG241" s="87"/>
      <c r="DT241" s="87"/>
      <c r="DV241" s="87"/>
    </row>
    <row r="242" spans="1:126" x14ac:dyDescent="0.25">
      <c r="A242" s="84"/>
      <c r="D242" s="87"/>
      <c r="E242"/>
      <c r="H242" s="87"/>
      <c r="I242"/>
      <c r="X242" s="87"/>
      <c r="Y242" s="87"/>
      <c r="Z242" s="87"/>
      <c r="AA242" s="87"/>
      <c r="AB242" s="87"/>
      <c r="AH242" s="87"/>
      <c r="AK242" s="87"/>
      <c r="AL242" s="87"/>
      <c r="AM242" s="87"/>
      <c r="AV242" s="87"/>
      <c r="AX242" s="87"/>
      <c r="BH242" s="87"/>
      <c r="BJ242" s="87"/>
      <c r="BY242" s="87"/>
      <c r="CA242" s="87"/>
      <c r="CE242" s="87"/>
      <c r="CO242" s="87"/>
      <c r="CQ242" s="87"/>
      <c r="DE242" s="87"/>
      <c r="DG242" s="87"/>
      <c r="DT242" s="87"/>
      <c r="DV242" s="87"/>
    </row>
    <row r="243" spans="1:126" x14ac:dyDescent="0.25">
      <c r="A243" s="84"/>
      <c r="D243" s="87"/>
      <c r="E243"/>
      <c r="H243" s="87"/>
      <c r="I243"/>
      <c r="X243" s="87"/>
      <c r="Y243" s="87"/>
      <c r="Z243" s="87"/>
      <c r="AA243" s="87"/>
      <c r="AB243" s="87"/>
      <c r="AH243" s="87"/>
      <c r="AK243" s="87"/>
      <c r="AL243" s="87"/>
      <c r="AM243" s="87"/>
      <c r="AV243" s="87"/>
      <c r="AX243" s="87"/>
      <c r="BH243" s="87"/>
      <c r="BJ243" s="87"/>
      <c r="BY243" s="87"/>
      <c r="CA243" s="87"/>
      <c r="CE243" s="87"/>
      <c r="CO243" s="87"/>
      <c r="CQ243" s="87"/>
      <c r="DE243" s="87"/>
      <c r="DG243" s="87"/>
      <c r="DT243" s="87"/>
      <c r="DV243" s="87"/>
    </row>
    <row r="244" spans="1:126" x14ac:dyDescent="0.25">
      <c r="A244" s="84"/>
      <c r="D244" s="87"/>
      <c r="E244"/>
      <c r="H244" s="87"/>
      <c r="I244"/>
      <c r="X244" s="87"/>
      <c r="Y244" s="87"/>
      <c r="Z244" s="87"/>
      <c r="AA244" s="87"/>
      <c r="AB244" s="87"/>
      <c r="AH244" s="87"/>
      <c r="AK244" s="87"/>
      <c r="AL244" s="87"/>
      <c r="AM244" s="87"/>
      <c r="AV244" s="87"/>
      <c r="AX244" s="87"/>
      <c r="BH244" s="87"/>
      <c r="BJ244" s="87"/>
      <c r="BY244" s="87"/>
      <c r="CA244" s="87"/>
      <c r="CE244" s="87"/>
      <c r="CO244" s="87"/>
      <c r="CQ244" s="87"/>
      <c r="DE244" s="87"/>
      <c r="DG244" s="87"/>
      <c r="DT244" s="87"/>
      <c r="DV244" s="87"/>
    </row>
    <row r="245" spans="1:126" x14ac:dyDescent="0.25">
      <c r="A245" s="84"/>
      <c r="D245" s="87"/>
      <c r="E245"/>
      <c r="H245" s="87"/>
      <c r="I245"/>
      <c r="X245" s="87"/>
      <c r="Y245" s="87"/>
      <c r="Z245" s="87"/>
      <c r="AA245" s="87"/>
      <c r="AB245" s="87"/>
      <c r="AH245" s="87"/>
      <c r="AK245" s="87"/>
      <c r="AL245" s="87"/>
      <c r="AM245" s="87"/>
      <c r="AV245" s="87"/>
      <c r="AX245" s="87"/>
      <c r="BH245" s="87"/>
      <c r="BJ245" s="87"/>
      <c r="BY245" s="87"/>
      <c r="CA245" s="87"/>
      <c r="CE245" s="87"/>
      <c r="CO245" s="87"/>
      <c r="CQ245" s="87"/>
      <c r="DE245" s="87"/>
      <c r="DG245" s="87"/>
      <c r="DT245" s="87"/>
      <c r="DV245" s="87"/>
    </row>
    <row r="246" spans="1:126" x14ac:dyDescent="0.25">
      <c r="A246" s="84"/>
      <c r="D246" s="87"/>
      <c r="E246"/>
      <c r="H246" s="87"/>
      <c r="I246"/>
      <c r="X246" s="87"/>
      <c r="Y246" s="87"/>
      <c r="Z246" s="87"/>
      <c r="AA246" s="87"/>
      <c r="AB246" s="87"/>
      <c r="AH246" s="87"/>
      <c r="AK246" s="87"/>
      <c r="AL246" s="87"/>
      <c r="AM246" s="87"/>
      <c r="AV246" s="87"/>
      <c r="AX246" s="87"/>
      <c r="BH246" s="87"/>
      <c r="BJ246" s="87"/>
      <c r="BY246" s="87"/>
      <c r="CA246" s="87"/>
      <c r="CE246" s="87"/>
      <c r="CO246" s="87"/>
      <c r="CQ246" s="87"/>
      <c r="DE246" s="87"/>
      <c r="DG246" s="87"/>
      <c r="DT246" s="87"/>
      <c r="DV246" s="87"/>
    </row>
    <row r="247" spans="1:126" x14ac:dyDescent="0.25">
      <c r="A247" s="84"/>
      <c r="D247" s="87"/>
      <c r="E247"/>
      <c r="H247" s="87"/>
      <c r="I247"/>
      <c r="X247" s="87"/>
      <c r="Y247" s="87"/>
      <c r="Z247" s="87"/>
      <c r="AA247" s="87"/>
      <c r="AB247" s="87"/>
      <c r="AH247" s="87"/>
      <c r="AK247" s="87"/>
      <c r="AL247" s="87"/>
      <c r="AM247" s="87"/>
      <c r="AV247" s="87"/>
      <c r="AX247" s="87"/>
      <c r="BH247" s="87"/>
      <c r="BJ247" s="87"/>
      <c r="BY247" s="87"/>
      <c r="CA247" s="87"/>
      <c r="CE247" s="87"/>
      <c r="CO247" s="87"/>
      <c r="CQ247" s="87"/>
      <c r="DE247" s="87"/>
      <c r="DG247" s="87"/>
      <c r="DT247" s="87"/>
      <c r="DV247" s="87"/>
    </row>
    <row r="248" spans="1:126" x14ac:dyDescent="0.25">
      <c r="A248" s="84"/>
      <c r="D248" s="87"/>
      <c r="E248"/>
      <c r="H248" s="87"/>
      <c r="I248"/>
      <c r="X248" s="87"/>
      <c r="Y248" s="87"/>
      <c r="Z248" s="87"/>
      <c r="AA248" s="87"/>
      <c r="AB248" s="87"/>
      <c r="AH248" s="87"/>
      <c r="AK248" s="87"/>
      <c r="AL248" s="87"/>
      <c r="AM248" s="87"/>
      <c r="AV248" s="87"/>
      <c r="AX248" s="87"/>
      <c r="BH248" s="87"/>
      <c r="BJ248" s="87"/>
      <c r="BY248" s="87"/>
      <c r="CA248" s="87"/>
      <c r="CE248" s="87"/>
      <c r="CO248" s="87"/>
      <c r="CQ248" s="87"/>
      <c r="DE248" s="87"/>
      <c r="DG248" s="87"/>
      <c r="DT248" s="87"/>
      <c r="DV248" s="87"/>
    </row>
    <row r="249" spans="1:126" x14ac:dyDescent="0.25">
      <c r="A249" s="84"/>
      <c r="D249" s="87"/>
      <c r="E249"/>
      <c r="H249" s="87"/>
      <c r="I249"/>
      <c r="X249" s="87"/>
      <c r="Y249" s="87"/>
      <c r="Z249" s="87"/>
      <c r="AA249" s="87"/>
      <c r="AB249" s="87"/>
      <c r="AH249" s="87"/>
      <c r="AK249" s="87"/>
      <c r="AL249" s="87"/>
      <c r="AM249" s="87"/>
      <c r="AV249" s="87"/>
      <c r="AX249" s="87"/>
      <c r="BH249" s="87"/>
      <c r="BJ249" s="87"/>
      <c r="BY249" s="87"/>
      <c r="CA249" s="87"/>
      <c r="CE249" s="87"/>
      <c r="CO249" s="87"/>
      <c r="CQ249" s="87"/>
      <c r="DE249" s="87"/>
      <c r="DG249" s="87"/>
      <c r="DT249" s="87"/>
      <c r="DV249" s="87"/>
    </row>
    <row r="250" spans="1:126" x14ac:dyDescent="0.25">
      <c r="A250" s="84"/>
      <c r="D250" s="87"/>
      <c r="E250"/>
      <c r="H250" s="87"/>
      <c r="I250"/>
      <c r="X250" s="87"/>
      <c r="Y250" s="87"/>
      <c r="Z250" s="87"/>
      <c r="AA250" s="87"/>
      <c r="AB250" s="87"/>
      <c r="AH250" s="87"/>
      <c r="AK250" s="87"/>
      <c r="AL250" s="87"/>
      <c r="AM250" s="87"/>
      <c r="AV250" s="87"/>
      <c r="AX250" s="87"/>
      <c r="BH250" s="87"/>
      <c r="BJ250" s="87"/>
      <c r="BY250" s="87"/>
      <c r="CA250" s="87"/>
      <c r="CE250" s="87"/>
      <c r="CO250" s="87"/>
      <c r="CQ250" s="87"/>
      <c r="DE250" s="87"/>
      <c r="DG250" s="87"/>
      <c r="DT250" s="87"/>
      <c r="DV250" s="87"/>
    </row>
    <row r="251" spans="1:126" x14ac:dyDescent="0.25">
      <c r="A251" s="84"/>
      <c r="D251" s="87"/>
      <c r="E251"/>
      <c r="H251" s="87"/>
      <c r="I251"/>
      <c r="X251" s="87"/>
      <c r="Y251" s="87"/>
      <c r="Z251" s="87"/>
      <c r="AA251" s="87"/>
      <c r="AB251" s="87"/>
      <c r="AH251" s="87"/>
      <c r="AK251" s="87"/>
      <c r="AL251" s="87"/>
      <c r="AM251" s="87"/>
      <c r="AV251" s="87"/>
      <c r="AX251" s="87"/>
      <c r="BH251" s="87"/>
      <c r="BJ251" s="87"/>
      <c r="BY251" s="87"/>
      <c r="CA251" s="87"/>
      <c r="CE251" s="87"/>
      <c r="CO251" s="87"/>
      <c r="CQ251" s="87"/>
      <c r="DE251" s="87"/>
      <c r="DG251" s="87"/>
      <c r="DT251" s="87"/>
      <c r="DV251" s="87"/>
    </row>
    <row r="252" spans="1:126" x14ac:dyDescent="0.25">
      <c r="A252" s="84"/>
      <c r="D252" s="87"/>
      <c r="E252"/>
      <c r="H252" s="87"/>
      <c r="I252"/>
      <c r="X252" s="87"/>
      <c r="Y252" s="87"/>
      <c r="Z252" s="87"/>
      <c r="AA252" s="87"/>
      <c r="AB252" s="87"/>
      <c r="AH252" s="87"/>
      <c r="AK252" s="87"/>
      <c r="AL252" s="87"/>
      <c r="AM252" s="87"/>
      <c r="AV252" s="87"/>
      <c r="AX252" s="87"/>
      <c r="BH252" s="87"/>
      <c r="BJ252" s="87"/>
      <c r="BY252" s="87"/>
      <c r="CA252" s="87"/>
      <c r="CE252" s="87"/>
      <c r="CO252" s="87"/>
      <c r="CQ252" s="87"/>
      <c r="DE252" s="87"/>
      <c r="DG252" s="87"/>
      <c r="DT252" s="87"/>
      <c r="DV252" s="87"/>
    </row>
    <row r="253" spans="1:126" x14ac:dyDescent="0.25">
      <c r="A253" s="84"/>
      <c r="D253" s="87"/>
      <c r="E253"/>
      <c r="H253" s="87"/>
      <c r="I253"/>
      <c r="X253" s="87"/>
      <c r="Y253" s="87"/>
      <c r="Z253" s="87"/>
      <c r="AA253" s="87"/>
      <c r="AB253" s="87"/>
      <c r="AH253" s="87"/>
      <c r="AK253" s="87"/>
      <c r="AL253" s="87"/>
      <c r="AM253" s="87"/>
      <c r="AV253" s="87"/>
      <c r="AX253" s="87"/>
      <c r="BH253" s="87"/>
      <c r="BJ253" s="87"/>
      <c r="BY253" s="87"/>
      <c r="CA253" s="87"/>
      <c r="CE253" s="87"/>
      <c r="CO253" s="87"/>
      <c r="CQ253" s="87"/>
      <c r="DE253" s="87"/>
      <c r="DG253" s="87"/>
      <c r="DT253" s="87"/>
      <c r="DV253" s="87"/>
    </row>
    <row r="254" spans="1:126" x14ac:dyDescent="0.25">
      <c r="A254" s="84"/>
      <c r="D254" s="87"/>
      <c r="E254"/>
      <c r="H254" s="87"/>
      <c r="I254"/>
      <c r="X254" s="87"/>
      <c r="Y254" s="87"/>
      <c r="Z254" s="87"/>
      <c r="AA254" s="87"/>
      <c r="AB254" s="87"/>
      <c r="AH254" s="87"/>
      <c r="AK254" s="87"/>
      <c r="AL254" s="87"/>
      <c r="AM254" s="87"/>
      <c r="AV254" s="87"/>
      <c r="AX254" s="87"/>
      <c r="BH254" s="87"/>
      <c r="BJ254" s="87"/>
      <c r="BY254" s="87"/>
      <c r="CA254" s="87"/>
      <c r="CE254" s="87"/>
      <c r="CO254" s="87"/>
      <c r="CQ254" s="87"/>
      <c r="DE254" s="87"/>
      <c r="DG254" s="87"/>
      <c r="DT254" s="87"/>
      <c r="DV254" s="87"/>
    </row>
    <row r="255" spans="1:126" x14ac:dyDescent="0.25">
      <c r="A255" s="84"/>
      <c r="D255" s="87"/>
      <c r="E255"/>
      <c r="H255" s="87"/>
      <c r="I255"/>
      <c r="X255" s="87"/>
      <c r="Y255" s="87"/>
      <c r="Z255" s="87"/>
      <c r="AA255" s="87"/>
      <c r="AB255" s="87"/>
      <c r="AH255" s="87"/>
      <c r="AK255" s="87"/>
      <c r="AL255" s="87"/>
      <c r="AM255" s="87"/>
      <c r="AV255" s="87"/>
      <c r="AX255" s="87"/>
      <c r="BH255" s="87"/>
      <c r="BJ255" s="87"/>
      <c r="BY255" s="87"/>
      <c r="CA255" s="87"/>
      <c r="CE255" s="87"/>
      <c r="CO255" s="87"/>
      <c r="CQ255" s="87"/>
      <c r="DE255" s="87"/>
      <c r="DG255" s="87"/>
      <c r="DT255" s="87"/>
      <c r="DV255" s="87"/>
    </row>
    <row r="256" spans="1:126" x14ac:dyDescent="0.25">
      <c r="A256" s="84"/>
      <c r="D256" s="87"/>
      <c r="E256"/>
      <c r="H256" s="87"/>
      <c r="I256"/>
      <c r="X256" s="87"/>
      <c r="Y256" s="87"/>
      <c r="Z256" s="87"/>
      <c r="AA256" s="87"/>
      <c r="AB256" s="87"/>
      <c r="AH256" s="87"/>
      <c r="AK256" s="87"/>
      <c r="AL256" s="87"/>
      <c r="AM256" s="87"/>
      <c r="AV256" s="87"/>
      <c r="AX256" s="87"/>
      <c r="BH256" s="87"/>
      <c r="BJ256" s="87"/>
      <c r="BY256" s="87"/>
      <c r="CA256" s="87"/>
      <c r="CE256" s="87"/>
      <c r="CO256" s="87"/>
      <c r="CQ256" s="87"/>
      <c r="DE256" s="87"/>
      <c r="DG256" s="87"/>
      <c r="DT256" s="87"/>
      <c r="DV256" s="87"/>
    </row>
    <row r="257" spans="1:126" x14ac:dyDescent="0.25">
      <c r="A257" s="84"/>
      <c r="D257" s="87"/>
      <c r="E257"/>
      <c r="H257" s="87"/>
      <c r="I257"/>
      <c r="X257" s="87"/>
      <c r="Y257" s="87"/>
      <c r="Z257" s="87"/>
      <c r="AA257" s="87"/>
      <c r="AB257" s="87"/>
      <c r="AH257" s="87"/>
      <c r="AK257" s="87"/>
      <c r="AL257" s="87"/>
      <c r="AM257" s="87"/>
      <c r="AV257" s="87"/>
      <c r="AX257" s="87"/>
      <c r="BH257" s="87"/>
      <c r="BJ257" s="87"/>
      <c r="BY257" s="87"/>
      <c r="CA257" s="87"/>
      <c r="CE257" s="87"/>
      <c r="CO257" s="87"/>
      <c r="CQ257" s="87"/>
      <c r="DE257" s="87"/>
      <c r="DG257" s="87"/>
      <c r="DT257" s="87"/>
      <c r="DV257" s="87"/>
    </row>
    <row r="258" spans="1:126" x14ac:dyDescent="0.25">
      <c r="A258" s="84"/>
      <c r="D258" s="87"/>
      <c r="E258"/>
      <c r="H258" s="87"/>
      <c r="I258"/>
      <c r="X258" s="87"/>
      <c r="Y258" s="87"/>
      <c r="Z258" s="87"/>
      <c r="AA258" s="87"/>
      <c r="AB258" s="87"/>
      <c r="AH258" s="87"/>
      <c r="AK258" s="87"/>
      <c r="AL258" s="87"/>
      <c r="AM258" s="87"/>
      <c r="AV258" s="87"/>
      <c r="AX258" s="87"/>
      <c r="BH258" s="87"/>
      <c r="BJ258" s="87"/>
      <c r="BY258" s="87"/>
      <c r="CA258" s="87"/>
      <c r="CE258" s="87"/>
      <c r="CO258" s="87"/>
      <c r="CQ258" s="87"/>
      <c r="DE258" s="87"/>
      <c r="DG258" s="87"/>
      <c r="DT258" s="87"/>
      <c r="DV258" s="87"/>
    </row>
    <row r="259" spans="1:126" x14ac:dyDescent="0.25">
      <c r="A259" s="84"/>
      <c r="D259" s="87"/>
      <c r="E259"/>
      <c r="H259" s="87"/>
      <c r="I259"/>
      <c r="X259" s="87"/>
      <c r="Y259" s="87"/>
      <c r="Z259" s="87"/>
      <c r="AA259" s="87"/>
      <c r="AB259" s="87"/>
      <c r="AH259" s="87"/>
      <c r="AK259" s="87"/>
      <c r="AL259" s="87"/>
      <c r="AM259" s="87"/>
      <c r="AV259" s="87"/>
      <c r="AX259" s="87"/>
      <c r="BH259" s="87"/>
      <c r="BJ259" s="87"/>
      <c r="BY259" s="87"/>
      <c r="CA259" s="87"/>
      <c r="CE259" s="87"/>
      <c r="CO259" s="87"/>
      <c r="CQ259" s="87"/>
      <c r="DE259" s="87"/>
      <c r="DG259" s="87"/>
      <c r="DT259" s="87"/>
      <c r="DV259" s="87"/>
    </row>
    <row r="260" spans="1:126" x14ac:dyDescent="0.25">
      <c r="A260" s="84"/>
      <c r="D260" s="87"/>
      <c r="E260"/>
      <c r="H260" s="87"/>
      <c r="I260"/>
      <c r="X260" s="87"/>
      <c r="Y260" s="87"/>
      <c r="Z260" s="87"/>
      <c r="AA260" s="87"/>
      <c r="AB260" s="87"/>
      <c r="AH260" s="87"/>
      <c r="AK260" s="87"/>
      <c r="AL260" s="87"/>
      <c r="AM260" s="87"/>
      <c r="AV260" s="87"/>
      <c r="AX260" s="87"/>
      <c r="BH260" s="87"/>
      <c r="BJ260" s="87"/>
      <c r="BY260" s="87"/>
      <c r="CA260" s="87"/>
      <c r="CE260" s="87"/>
      <c r="CO260" s="87"/>
      <c r="CQ260" s="87"/>
      <c r="DE260" s="87"/>
      <c r="DG260" s="87"/>
      <c r="DT260" s="87"/>
      <c r="DV260" s="87"/>
    </row>
    <row r="261" spans="1:126" x14ac:dyDescent="0.25">
      <c r="A261" s="84"/>
      <c r="D261" s="87"/>
      <c r="E261"/>
      <c r="H261" s="87"/>
      <c r="I261"/>
      <c r="X261" s="87"/>
      <c r="Y261" s="87"/>
      <c r="Z261" s="87"/>
      <c r="AA261" s="87"/>
      <c r="AB261" s="87"/>
      <c r="AH261" s="87"/>
      <c r="AK261" s="87"/>
      <c r="AL261" s="87"/>
      <c r="AM261" s="87"/>
      <c r="AV261" s="87"/>
      <c r="AX261" s="87"/>
      <c r="BH261" s="87"/>
      <c r="BJ261" s="87"/>
      <c r="BY261" s="87"/>
      <c r="CA261" s="87"/>
      <c r="CE261" s="87"/>
      <c r="CO261" s="87"/>
      <c r="CQ261" s="87"/>
      <c r="DE261" s="87"/>
      <c r="DG261" s="87"/>
      <c r="DT261" s="87"/>
      <c r="DV261" s="87"/>
    </row>
    <row r="262" spans="1:126" x14ac:dyDescent="0.25">
      <c r="A262" s="84"/>
      <c r="D262" s="87"/>
      <c r="E262"/>
      <c r="H262" s="87"/>
      <c r="I262"/>
      <c r="X262" s="87"/>
      <c r="Y262" s="87"/>
      <c r="Z262" s="87"/>
      <c r="AA262" s="87"/>
      <c r="AB262" s="87"/>
      <c r="AH262" s="87"/>
      <c r="AK262" s="87"/>
      <c r="AL262" s="87"/>
      <c r="AM262" s="87"/>
      <c r="AV262" s="87"/>
      <c r="AX262" s="87"/>
      <c r="BH262" s="87"/>
      <c r="BJ262" s="87"/>
      <c r="BY262" s="87"/>
      <c r="CA262" s="87"/>
      <c r="CE262" s="87"/>
      <c r="CO262" s="87"/>
      <c r="CQ262" s="87"/>
      <c r="DE262" s="87"/>
      <c r="DG262" s="87"/>
      <c r="DT262" s="87"/>
      <c r="DV262" s="87"/>
    </row>
    <row r="263" spans="1:126" x14ac:dyDescent="0.25">
      <c r="A263" s="84"/>
      <c r="D263" s="87"/>
      <c r="E263"/>
      <c r="H263" s="87"/>
      <c r="I263"/>
      <c r="X263" s="87"/>
      <c r="Y263" s="87"/>
      <c r="Z263" s="87"/>
      <c r="AA263" s="87"/>
      <c r="AB263" s="87"/>
      <c r="AH263" s="87"/>
      <c r="AK263" s="87"/>
      <c r="AL263" s="87"/>
      <c r="AM263" s="87"/>
      <c r="AV263" s="87"/>
      <c r="AX263" s="87"/>
      <c r="BH263" s="87"/>
      <c r="BJ263" s="87"/>
      <c r="BY263" s="87"/>
      <c r="CA263" s="87"/>
      <c r="CE263" s="87"/>
      <c r="CO263" s="87"/>
      <c r="CQ263" s="87"/>
      <c r="DE263" s="87"/>
      <c r="DG263" s="87"/>
      <c r="DT263" s="87"/>
      <c r="DV263" s="87"/>
    </row>
    <row r="264" spans="1:126" x14ac:dyDescent="0.25">
      <c r="A264" s="84"/>
      <c r="D264" s="87"/>
      <c r="E264"/>
      <c r="H264" s="87"/>
      <c r="I264"/>
      <c r="X264" s="87"/>
      <c r="Y264" s="87"/>
      <c r="Z264" s="87"/>
      <c r="AA264" s="87"/>
      <c r="AB264" s="87"/>
      <c r="AH264" s="87"/>
      <c r="AK264" s="87"/>
      <c r="AL264" s="87"/>
      <c r="AM264" s="87"/>
      <c r="AV264" s="87"/>
      <c r="AX264" s="87"/>
      <c r="BH264" s="87"/>
      <c r="BJ264" s="87"/>
      <c r="BY264" s="87"/>
      <c r="CA264" s="87"/>
      <c r="CE264" s="87"/>
      <c r="CO264" s="87"/>
      <c r="CQ264" s="87"/>
      <c r="DE264" s="87"/>
      <c r="DG264" s="87"/>
      <c r="DT264" s="87"/>
      <c r="DV264" s="87"/>
    </row>
    <row r="265" spans="1:126" x14ac:dyDescent="0.25">
      <c r="A265" s="84"/>
      <c r="D265" s="87"/>
      <c r="E265"/>
      <c r="H265" s="87"/>
      <c r="I265"/>
      <c r="X265" s="87"/>
      <c r="Y265" s="87"/>
      <c r="Z265" s="87"/>
      <c r="AA265" s="87"/>
      <c r="AB265" s="87"/>
      <c r="AH265" s="87"/>
      <c r="AK265" s="87"/>
      <c r="AL265" s="87"/>
      <c r="AM265" s="87"/>
      <c r="AV265" s="87"/>
      <c r="AX265" s="87"/>
      <c r="BH265" s="87"/>
      <c r="BJ265" s="87"/>
      <c r="BY265" s="87"/>
      <c r="CA265" s="87"/>
      <c r="CE265" s="87"/>
      <c r="CO265" s="87"/>
      <c r="CQ265" s="87"/>
      <c r="DE265" s="87"/>
      <c r="DG265" s="87"/>
      <c r="DT265" s="87"/>
      <c r="DV265" s="87"/>
    </row>
    <row r="266" spans="1:126" x14ac:dyDescent="0.25">
      <c r="A266" s="84"/>
      <c r="D266" s="87"/>
      <c r="E266"/>
      <c r="H266" s="87"/>
      <c r="I266"/>
      <c r="X266" s="87"/>
      <c r="Y266" s="87"/>
      <c r="Z266" s="87"/>
      <c r="AA266" s="87"/>
      <c r="AB266" s="87"/>
      <c r="AH266" s="87"/>
      <c r="AK266" s="87"/>
      <c r="AL266" s="87"/>
      <c r="AM266" s="87"/>
      <c r="AV266" s="87"/>
      <c r="AX266" s="87"/>
      <c r="BH266" s="87"/>
      <c r="BJ266" s="87"/>
      <c r="BY266" s="87"/>
      <c r="CA266" s="87"/>
      <c r="CE266" s="87"/>
      <c r="CO266" s="87"/>
      <c r="CQ266" s="87"/>
      <c r="DE266" s="87"/>
      <c r="DG266" s="87"/>
      <c r="DT266" s="87"/>
      <c r="DV266" s="87"/>
    </row>
    <row r="267" spans="1:126" x14ac:dyDescent="0.25">
      <c r="A267" s="84"/>
      <c r="D267" s="87"/>
      <c r="E267"/>
      <c r="H267" s="87"/>
      <c r="I267"/>
      <c r="X267" s="87"/>
      <c r="Y267" s="87"/>
      <c r="Z267" s="87"/>
      <c r="AA267" s="87"/>
      <c r="AB267" s="87"/>
      <c r="AH267" s="87"/>
      <c r="AK267" s="87"/>
      <c r="AL267" s="87"/>
      <c r="AM267" s="87"/>
      <c r="AV267" s="87"/>
      <c r="AX267" s="87"/>
      <c r="BH267" s="87"/>
      <c r="BJ267" s="87"/>
      <c r="BY267" s="87"/>
      <c r="CA267" s="87"/>
      <c r="CE267" s="87"/>
      <c r="CO267" s="87"/>
      <c r="CQ267" s="87"/>
      <c r="DE267" s="87"/>
      <c r="DG267" s="87"/>
      <c r="DT267" s="87"/>
      <c r="DV267" s="87"/>
    </row>
    <row r="268" spans="1:126" x14ac:dyDescent="0.25">
      <c r="A268" s="84"/>
      <c r="D268" s="87"/>
      <c r="E268"/>
      <c r="H268" s="87"/>
      <c r="I268"/>
      <c r="X268" s="87"/>
      <c r="Y268" s="87"/>
      <c r="Z268" s="87"/>
      <c r="AA268" s="87"/>
      <c r="AB268" s="87"/>
      <c r="AH268" s="87"/>
      <c r="AK268" s="87"/>
      <c r="AL268" s="87"/>
      <c r="AM268" s="87"/>
      <c r="AV268" s="87"/>
      <c r="AX268" s="87"/>
      <c r="BH268" s="87"/>
      <c r="BJ268" s="87"/>
      <c r="BY268" s="87"/>
      <c r="CA268" s="87"/>
      <c r="CE268" s="87"/>
      <c r="CO268" s="87"/>
      <c r="CQ268" s="87"/>
      <c r="DE268" s="87"/>
      <c r="DG268" s="87"/>
      <c r="DT268" s="87"/>
      <c r="DV268" s="87"/>
    </row>
    <row r="269" spans="1:126" x14ac:dyDescent="0.25">
      <c r="A269" s="84"/>
      <c r="D269" s="87"/>
      <c r="E269"/>
      <c r="H269" s="87"/>
      <c r="I269"/>
      <c r="X269" s="87"/>
      <c r="Y269" s="87"/>
      <c r="Z269" s="87"/>
      <c r="AA269" s="87"/>
      <c r="AB269" s="87"/>
      <c r="AH269" s="87"/>
      <c r="AK269" s="87"/>
      <c r="AL269" s="87"/>
      <c r="AM269" s="87"/>
      <c r="AV269" s="87"/>
      <c r="AX269" s="87"/>
      <c r="BH269" s="87"/>
      <c r="BJ269" s="87"/>
      <c r="BY269" s="87"/>
      <c r="CA269" s="87"/>
      <c r="CE269" s="87"/>
      <c r="CO269" s="87"/>
      <c r="CQ269" s="87"/>
      <c r="DE269" s="87"/>
      <c r="DG269" s="87"/>
      <c r="DT269" s="87"/>
      <c r="DV269" s="87"/>
    </row>
    <row r="270" spans="1:126" x14ac:dyDescent="0.25">
      <c r="A270" s="84"/>
      <c r="D270" s="87"/>
      <c r="E270"/>
      <c r="H270" s="87"/>
      <c r="I270"/>
      <c r="X270" s="87"/>
      <c r="Y270" s="87"/>
      <c r="Z270" s="87"/>
      <c r="AA270" s="87"/>
      <c r="AB270" s="87"/>
      <c r="AH270" s="87"/>
      <c r="AK270" s="87"/>
      <c r="AL270" s="87"/>
      <c r="AM270" s="87"/>
      <c r="AV270" s="87"/>
      <c r="AX270" s="87"/>
      <c r="BH270" s="87"/>
      <c r="BJ270" s="87"/>
      <c r="BY270" s="87"/>
      <c r="CA270" s="87"/>
      <c r="CE270" s="87"/>
      <c r="CO270" s="87"/>
      <c r="CQ270" s="87"/>
      <c r="DE270" s="87"/>
      <c r="DG270" s="87"/>
      <c r="DT270" s="87"/>
      <c r="DV270" s="87"/>
    </row>
    <row r="271" spans="1:126" x14ac:dyDescent="0.25">
      <c r="A271" s="84"/>
      <c r="D271" s="87"/>
      <c r="E271"/>
      <c r="H271" s="87"/>
      <c r="I271"/>
      <c r="X271" s="87"/>
      <c r="Y271" s="87"/>
      <c r="Z271" s="87"/>
      <c r="AA271" s="87"/>
      <c r="AB271" s="87"/>
      <c r="AH271" s="87"/>
      <c r="AK271" s="87"/>
      <c r="AL271" s="87"/>
      <c r="AM271" s="87"/>
      <c r="AV271" s="87"/>
      <c r="AX271" s="87"/>
      <c r="BH271" s="87"/>
      <c r="BJ271" s="87"/>
      <c r="BY271" s="87"/>
      <c r="CA271" s="87"/>
      <c r="CE271" s="87"/>
      <c r="CO271" s="87"/>
      <c r="CQ271" s="87"/>
      <c r="DE271" s="87"/>
      <c r="DG271" s="87"/>
      <c r="DT271" s="87"/>
      <c r="DV271" s="87"/>
    </row>
    <row r="272" spans="1:126" x14ac:dyDescent="0.25">
      <c r="A272" s="84"/>
      <c r="D272" s="87"/>
      <c r="E272"/>
      <c r="H272" s="87"/>
      <c r="I272"/>
      <c r="X272" s="87"/>
      <c r="Y272" s="87"/>
      <c r="Z272" s="87"/>
      <c r="AA272" s="87"/>
      <c r="AB272" s="87"/>
      <c r="AH272" s="87"/>
      <c r="AK272" s="87"/>
      <c r="AL272" s="87"/>
      <c r="AM272" s="87"/>
      <c r="AV272" s="87"/>
      <c r="AX272" s="87"/>
      <c r="BH272" s="87"/>
      <c r="BJ272" s="87"/>
      <c r="BY272" s="87"/>
      <c r="CA272" s="87"/>
      <c r="CE272" s="87"/>
      <c r="CO272" s="87"/>
      <c r="CQ272" s="87"/>
      <c r="DE272" s="87"/>
      <c r="DG272" s="87"/>
      <c r="DT272" s="87"/>
      <c r="DV272" s="87"/>
    </row>
    <row r="273" spans="1:126" x14ac:dyDescent="0.25">
      <c r="A273" s="84"/>
      <c r="D273" s="87"/>
      <c r="E273"/>
      <c r="H273" s="87"/>
      <c r="I273"/>
      <c r="X273" s="87"/>
      <c r="Y273" s="87"/>
      <c r="Z273" s="87"/>
      <c r="AA273" s="87"/>
      <c r="AB273" s="87"/>
      <c r="AH273" s="87"/>
      <c r="AK273" s="87"/>
      <c r="AL273" s="87"/>
      <c r="AM273" s="87"/>
      <c r="AV273" s="87"/>
      <c r="AX273" s="87"/>
      <c r="BH273" s="87"/>
      <c r="BJ273" s="87"/>
      <c r="BY273" s="87"/>
      <c r="CA273" s="87"/>
      <c r="CE273" s="87"/>
      <c r="CO273" s="87"/>
      <c r="CQ273" s="87"/>
      <c r="DE273" s="87"/>
      <c r="DG273" s="87"/>
      <c r="DT273" s="87"/>
      <c r="DV273" s="87"/>
    </row>
    <row r="274" spans="1:126" x14ac:dyDescent="0.25">
      <c r="A274" s="84"/>
      <c r="D274" s="87"/>
      <c r="E274"/>
      <c r="H274" s="87"/>
      <c r="I274"/>
      <c r="X274" s="87"/>
      <c r="Y274" s="87"/>
      <c r="Z274" s="87"/>
      <c r="AA274" s="87"/>
      <c r="AB274" s="87"/>
      <c r="AH274" s="87"/>
      <c r="AK274" s="87"/>
      <c r="AL274" s="87"/>
      <c r="AM274" s="87"/>
      <c r="AV274" s="87"/>
      <c r="AX274" s="87"/>
      <c r="BH274" s="87"/>
      <c r="BJ274" s="87"/>
      <c r="BY274" s="87"/>
      <c r="CA274" s="87"/>
      <c r="CE274" s="87"/>
      <c r="CO274" s="87"/>
      <c r="CQ274" s="87"/>
      <c r="DE274" s="87"/>
      <c r="DG274" s="87"/>
      <c r="DT274" s="87"/>
      <c r="DV274" s="87"/>
    </row>
    <row r="275" spans="1:126" x14ac:dyDescent="0.25">
      <c r="A275" s="84"/>
      <c r="D275" s="87"/>
      <c r="E275"/>
      <c r="H275" s="87"/>
      <c r="I275"/>
      <c r="X275" s="87"/>
      <c r="Y275" s="87"/>
      <c r="Z275" s="87"/>
      <c r="AA275" s="87"/>
      <c r="AB275" s="87"/>
      <c r="AH275" s="87"/>
      <c r="AK275" s="87"/>
      <c r="AL275" s="87"/>
      <c r="AM275" s="87"/>
      <c r="AV275" s="87"/>
      <c r="AX275" s="87"/>
      <c r="BH275" s="87"/>
      <c r="BJ275" s="87"/>
      <c r="BY275" s="87"/>
      <c r="CA275" s="87"/>
      <c r="CE275" s="87"/>
      <c r="CO275" s="87"/>
      <c r="CQ275" s="87"/>
      <c r="DE275" s="87"/>
      <c r="DG275" s="87"/>
      <c r="DT275" s="87"/>
      <c r="DV275" s="87"/>
    </row>
    <row r="276" spans="1:126" x14ac:dyDescent="0.25">
      <c r="A276" s="84"/>
      <c r="D276" s="87"/>
      <c r="E276"/>
      <c r="H276" s="87"/>
      <c r="I276"/>
      <c r="X276" s="87"/>
      <c r="Y276" s="87"/>
      <c r="Z276" s="87"/>
      <c r="AA276" s="87"/>
      <c r="AB276" s="87"/>
      <c r="AH276" s="87"/>
      <c r="AK276" s="87"/>
      <c r="AL276" s="87"/>
      <c r="AM276" s="87"/>
      <c r="AV276" s="87"/>
      <c r="AX276" s="87"/>
      <c r="BH276" s="87"/>
      <c r="BJ276" s="87"/>
      <c r="BY276" s="87"/>
      <c r="CA276" s="87"/>
      <c r="CE276" s="87"/>
      <c r="CO276" s="87"/>
      <c r="CQ276" s="87"/>
      <c r="DE276" s="87"/>
      <c r="DG276" s="87"/>
      <c r="DT276" s="87"/>
      <c r="DV276" s="87"/>
    </row>
    <row r="277" spans="1:126" x14ac:dyDescent="0.25">
      <c r="A277" s="84"/>
      <c r="D277" s="87"/>
      <c r="E277"/>
      <c r="H277" s="87"/>
      <c r="I277"/>
      <c r="X277" s="87"/>
      <c r="Y277" s="87"/>
      <c r="Z277" s="87"/>
      <c r="AA277" s="87"/>
      <c r="AB277" s="87"/>
      <c r="AH277" s="87"/>
      <c r="AK277" s="87"/>
      <c r="AL277" s="87"/>
      <c r="AM277" s="87"/>
      <c r="AV277" s="87"/>
      <c r="AX277" s="87"/>
      <c r="BH277" s="87"/>
      <c r="BJ277" s="87"/>
      <c r="BY277" s="87"/>
      <c r="CA277" s="87"/>
      <c r="CE277" s="87"/>
      <c r="CO277" s="87"/>
      <c r="CQ277" s="87"/>
      <c r="DE277" s="87"/>
      <c r="DG277" s="87"/>
      <c r="DT277" s="87"/>
      <c r="DV277" s="87"/>
    </row>
    <row r="278" spans="1:126" x14ac:dyDescent="0.25">
      <c r="A278" s="84"/>
      <c r="D278" s="87"/>
      <c r="E278"/>
      <c r="H278" s="87"/>
      <c r="I278"/>
      <c r="X278" s="87"/>
      <c r="Y278" s="87"/>
      <c r="Z278" s="87"/>
      <c r="AA278" s="87"/>
      <c r="AB278" s="87"/>
      <c r="AH278" s="87"/>
      <c r="AK278" s="87"/>
      <c r="AL278" s="87"/>
      <c r="AM278" s="87"/>
      <c r="AV278" s="87"/>
      <c r="AX278" s="87"/>
      <c r="BH278" s="87"/>
      <c r="BJ278" s="87"/>
      <c r="BY278" s="87"/>
      <c r="CA278" s="87"/>
      <c r="CE278" s="87"/>
      <c r="CO278" s="87"/>
      <c r="CQ278" s="87"/>
      <c r="DE278" s="87"/>
      <c r="DG278" s="87"/>
      <c r="DT278" s="87"/>
      <c r="DV278" s="87"/>
    </row>
    <row r="279" spans="1:126" x14ac:dyDescent="0.25">
      <c r="A279" s="84"/>
      <c r="D279" s="87"/>
      <c r="E279"/>
      <c r="H279" s="87"/>
      <c r="I279"/>
      <c r="X279" s="87"/>
      <c r="Y279" s="87"/>
      <c r="Z279" s="87"/>
      <c r="AA279" s="87"/>
      <c r="AB279" s="87"/>
      <c r="AH279" s="87"/>
      <c r="AK279" s="87"/>
      <c r="AL279" s="87"/>
      <c r="AM279" s="87"/>
      <c r="AV279" s="87"/>
      <c r="AX279" s="87"/>
      <c r="BH279" s="87"/>
      <c r="BJ279" s="87"/>
      <c r="BY279" s="87"/>
      <c r="CA279" s="87"/>
      <c r="CE279" s="87"/>
      <c r="CO279" s="87"/>
      <c r="CQ279" s="87"/>
      <c r="DE279" s="87"/>
      <c r="DG279" s="87"/>
      <c r="DT279" s="87"/>
      <c r="DV279" s="87"/>
    </row>
    <row r="280" spans="1:126" x14ac:dyDescent="0.25">
      <c r="A280" s="84"/>
      <c r="D280" s="87"/>
      <c r="E280"/>
      <c r="H280" s="87"/>
      <c r="I280"/>
      <c r="X280" s="87"/>
      <c r="Y280" s="87"/>
      <c r="Z280" s="87"/>
      <c r="AA280" s="87"/>
      <c r="AB280" s="87"/>
      <c r="AH280" s="87"/>
      <c r="AK280" s="87"/>
      <c r="AL280" s="87"/>
      <c r="AM280" s="87"/>
      <c r="AV280" s="87"/>
      <c r="AX280" s="87"/>
      <c r="BH280" s="87"/>
      <c r="BJ280" s="87"/>
      <c r="BY280" s="87"/>
      <c r="CA280" s="87"/>
      <c r="CE280" s="87"/>
      <c r="CO280" s="87"/>
      <c r="CQ280" s="87"/>
      <c r="DE280" s="87"/>
      <c r="DG280" s="87"/>
      <c r="DT280" s="87"/>
      <c r="DV280" s="87"/>
    </row>
    <row r="281" spans="1:126" x14ac:dyDescent="0.25">
      <c r="A281" s="84"/>
      <c r="D281" s="87"/>
      <c r="E281"/>
      <c r="H281" s="87"/>
      <c r="I281"/>
      <c r="X281" s="87"/>
      <c r="Y281" s="87"/>
      <c r="Z281" s="87"/>
      <c r="AA281" s="87"/>
      <c r="AB281" s="87"/>
      <c r="AH281" s="87"/>
      <c r="AK281" s="87"/>
      <c r="AL281" s="87"/>
      <c r="AM281" s="87"/>
      <c r="AV281" s="87"/>
      <c r="AX281" s="87"/>
      <c r="BH281" s="87"/>
      <c r="BJ281" s="87"/>
      <c r="BY281" s="87"/>
      <c r="CA281" s="87"/>
      <c r="CE281" s="87"/>
      <c r="CO281" s="87"/>
      <c r="CQ281" s="87"/>
      <c r="DE281" s="87"/>
      <c r="DG281" s="87"/>
      <c r="DT281" s="87"/>
      <c r="DV281" s="87"/>
    </row>
    <row r="282" spans="1:126" x14ac:dyDescent="0.25">
      <c r="A282" s="84"/>
      <c r="D282" s="87"/>
      <c r="E282"/>
      <c r="H282" s="87"/>
      <c r="I282"/>
      <c r="X282" s="87"/>
      <c r="Y282" s="87"/>
      <c r="Z282" s="87"/>
      <c r="AA282" s="87"/>
      <c r="AB282" s="87"/>
      <c r="AH282" s="87"/>
      <c r="AK282" s="87"/>
      <c r="AL282" s="87"/>
      <c r="AM282" s="87"/>
      <c r="AV282" s="87"/>
      <c r="AX282" s="87"/>
      <c r="BH282" s="87"/>
      <c r="BJ282" s="87"/>
      <c r="BY282" s="87"/>
      <c r="CA282" s="87"/>
      <c r="CE282" s="87"/>
      <c r="CO282" s="87"/>
      <c r="CQ282" s="87"/>
      <c r="DE282" s="87"/>
      <c r="DG282" s="87"/>
      <c r="DT282" s="87"/>
      <c r="DV282" s="87"/>
    </row>
    <row r="283" spans="1:126" x14ac:dyDescent="0.25">
      <c r="A283" s="84"/>
      <c r="D283" s="87"/>
      <c r="E283"/>
      <c r="H283" s="87"/>
      <c r="I283"/>
      <c r="X283" s="87"/>
      <c r="Y283" s="87"/>
      <c r="Z283" s="87"/>
      <c r="AA283" s="87"/>
      <c r="AB283" s="87"/>
      <c r="AH283" s="87"/>
      <c r="AK283" s="87"/>
      <c r="AL283" s="87"/>
      <c r="AM283" s="87"/>
      <c r="AV283" s="87"/>
      <c r="AX283" s="87"/>
      <c r="BH283" s="87"/>
      <c r="BJ283" s="87"/>
      <c r="BY283" s="87"/>
      <c r="CA283" s="87"/>
      <c r="CE283" s="87"/>
      <c r="CO283" s="87"/>
      <c r="CQ283" s="87"/>
      <c r="DE283" s="87"/>
      <c r="DG283" s="87"/>
      <c r="DT283" s="87"/>
      <c r="DV283" s="87"/>
    </row>
    <row r="284" spans="1:126" x14ac:dyDescent="0.25">
      <c r="A284" s="84"/>
      <c r="D284" s="87"/>
      <c r="E284"/>
      <c r="H284" s="87"/>
      <c r="I284"/>
      <c r="X284" s="87"/>
      <c r="Y284" s="87"/>
      <c r="Z284" s="87"/>
      <c r="AA284" s="87"/>
      <c r="AB284" s="87"/>
      <c r="AH284" s="87"/>
      <c r="AK284" s="87"/>
      <c r="AL284" s="87"/>
      <c r="AM284" s="87"/>
      <c r="AV284" s="87"/>
      <c r="AX284" s="87"/>
      <c r="BH284" s="87"/>
      <c r="BJ284" s="87"/>
      <c r="BY284" s="87"/>
      <c r="CA284" s="87"/>
      <c r="CE284" s="87"/>
      <c r="CO284" s="87"/>
      <c r="CQ284" s="87"/>
      <c r="DE284" s="87"/>
      <c r="DG284" s="87"/>
      <c r="DT284" s="87"/>
      <c r="DV284" s="87"/>
    </row>
    <row r="285" spans="1:126" x14ac:dyDescent="0.25">
      <c r="A285" s="84"/>
      <c r="D285" s="87"/>
      <c r="E285"/>
      <c r="H285" s="87"/>
      <c r="I285"/>
      <c r="X285" s="87"/>
      <c r="Y285" s="87"/>
      <c r="Z285" s="87"/>
      <c r="AA285" s="87"/>
      <c r="AB285" s="87"/>
      <c r="AH285" s="87"/>
      <c r="AK285" s="87"/>
      <c r="AL285" s="87"/>
      <c r="AM285" s="87"/>
      <c r="AV285" s="87"/>
      <c r="AX285" s="87"/>
      <c r="BH285" s="87"/>
      <c r="BJ285" s="87"/>
      <c r="BY285" s="87"/>
      <c r="CA285" s="87"/>
      <c r="CE285" s="87"/>
      <c r="CO285" s="87"/>
      <c r="CQ285" s="87"/>
      <c r="DE285" s="87"/>
      <c r="DG285" s="87"/>
      <c r="DT285" s="87"/>
      <c r="DV285" s="87"/>
    </row>
    <row r="286" spans="1:126" x14ac:dyDescent="0.25">
      <c r="A286" s="84"/>
      <c r="D286" s="87"/>
      <c r="E286"/>
      <c r="H286" s="87"/>
      <c r="I286"/>
      <c r="X286" s="87"/>
      <c r="Y286" s="87"/>
      <c r="Z286" s="87"/>
      <c r="AA286" s="87"/>
      <c r="AB286" s="87"/>
      <c r="AH286" s="87"/>
      <c r="AK286" s="87"/>
      <c r="AL286" s="87"/>
      <c r="AM286" s="87"/>
      <c r="AV286" s="87"/>
      <c r="AX286" s="87"/>
      <c r="BH286" s="87"/>
      <c r="BJ286" s="87"/>
      <c r="BY286" s="87"/>
      <c r="CA286" s="87"/>
      <c r="CE286" s="87"/>
      <c r="CO286" s="87"/>
      <c r="CQ286" s="87"/>
      <c r="DE286" s="87"/>
      <c r="DG286" s="87"/>
      <c r="DT286" s="87"/>
      <c r="DV286" s="87"/>
    </row>
    <row r="287" spans="1:126" x14ac:dyDescent="0.25">
      <c r="A287" s="84"/>
      <c r="D287" s="87"/>
      <c r="E287"/>
      <c r="H287" s="87"/>
      <c r="I287"/>
      <c r="X287" s="87"/>
      <c r="Y287" s="87"/>
      <c r="Z287" s="87"/>
      <c r="AA287" s="87"/>
      <c r="AB287" s="87"/>
      <c r="AH287" s="87"/>
      <c r="AK287" s="87"/>
      <c r="AL287" s="87"/>
      <c r="AM287" s="87"/>
      <c r="AV287" s="87"/>
      <c r="AX287" s="87"/>
      <c r="BH287" s="87"/>
      <c r="BJ287" s="87"/>
      <c r="BY287" s="87"/>
      <c r="CA287" s="87"/>
      <c r="CE287" s="87"/>
      <c r="CO287" s="87"/>
      <c r="CQ287" s="87"/>
      <c r="DE287" s="87"/>
      <c r="DG287" s="87"/>
      <c r="DT287" s="87"/>
      <c r="DV287" s="87"/>
    </row>
    <row r="288" spans="1:126" x14ac:dyDescent="0.25">
      <c r="A288" s="84"/>
      <c r="D288" s="87"/>
      <c r="E288"/>
      <c r="H288" s="87"/>
      <c r="I288"/>
      <c r="X288" s="87"/>
      <c r="Y288" s="87"/>
      <c r="Z288" s="87"/>
      <c r="AA288" s="87"/>
      <c r="AB288" s="87"/>
      <c r="AH288" s="87"/>
      <c r="AK288" s="87"/>
      <c r="AL288" s="87"/>
      <c r="AM288" s="87"/>
      <c r="AV288" s="87"/>
      <c r="AX288" s="87"/>
      <c r="BH288" s="87"/>
      <c r="BJ288" s="87"/>
      <c r="BY288" s="87"/>
      <c r="CA288" s="87"/>
      <c r="CE288" s="87"/>
      <c r="CO288" s="87"/>
      <c r="CQ288" s="87"/>
      <c r="DE288" s="87"/>
      <c r="DG288" s="87"/>
      <c r="DT288" s="87"/>
      <c r="DV288" s="87"/>
    </row>
    <row r="289" spans="1:126" x14ac:dyDescent="0.25">
      <c r="A289" s="84"/>
      <c r="D289" s="87"/>
      <c r="E289"/>
      <c r="H289" s="87"/>
      <c r="I289"/>
      <c r="X289" s="87"/>
      <c r="Y289" s="87"/>
      <c r="Z289" s="87"/>
      <c r="AA289" s="87"/>
      <c r="AB289" s="87"/>
      <c r="AH289" s="87"/>
      <c r="AK289" s="87"/>
      <c r="AL289" s="87"/>
      <c r="AM289" s="87"/>
      <c r="AV289" s="87"/>
      <c r="AX289" s="87"/>
      <c r="BH289" s="87"/>
      <c r="BJ289" s="87"/>
      <c r="BY289" s="87"/>
      <c r="CA289" s="87"/>
      <c r="CE289" s="87"/>
      <c r="CO289" s="87"/>
      <c r="CQ289" s="87"/>
      <c r="DE289" s="87"/>
      <c r="DG289" s="87"/>
      <c r="DT289" s="87"/>
      <c r="DV289" s="87"/>
    </row>
    <row r="290" spans="1:126" x14ac:dyDescent="0.25">
      <c r="A290" s="84"/>
      <c r="D290" s="87"/>
      <c r="E290"/>
      <c r="H290" s="87"/>
      <c r="I290"/>
      <c r="X290" s="87"/>
      <c r="Y290" s="87"/>
      <c r="Z290" s="87"/>
      <c r="AA290" s="87"/>
      <c r="AB290" s="87"/>
      <c r="AH290" s="87"/>
      <c r="AK290" s="87"/>
      <c r="AL290" s="87"/>
      <c r="AM290" s="87"/>
      <c r="AV290" s="87"/>
      <c r="AX290" s="87"/>
      <c r="BH290" s="87"/>
      <c r="BJ290" s="87"/>
      <c r="BY290" s="87"/>
      <c r="CA290" s="87"/>
      <c r="CE290" s="87"/>
      <c r="CO290" s="87"/>
      <c r="CQ290" s="87"/>
      <c r="DE290" s="87"/>
      <c r="DG290" s="87"/>
      <c r="DT290" s="87"/>
      <c r="DV290" s="87"/>
    </row>
    <row r="291" spans="1:126" x14ac:dyDescent="0.25">
      <c r="A291" s="84"/>
      <c r="D291" s="87"/>
      <c r="E291"/>
      <c r="H291" s="87"/>
      <c r="I291"/>
      <c r="X291" s="87"/>
      <c r="Y291" s="87"/>
      <c r="Z291" s="87"/>
      <c r="AA291" s="87"/>
      <c r="AB291" s="87"/>
      <c r="AH291" s="87"/>
      <c r="AK291" s="87"/>
      <c r="AL291" s="87"/>
      <c r="AM291" s="87"/>
      <c r="AV291" s="87"/>
      <c r="AX291" s="87"/>
      <c r="BH291" s="87"/>
      <c r="BJ291" s="87"/>
      <c r="BY291" s="87"/>
      <c r="CA291" s="87"/>
      <c r="CE291" s="87"/>
      <c r="CO291" s="87"/>
      <c r="CQ291" s="87"/>
      <c r="DE291" s="87"/>
      <c r="DG291" s="87"/>
      <c r="DT291" s="87"/>
      <c r="DV291" s="87"/>
    </row>
    <row r="292" spans="1:126" x14ac:dyDescent="0.25">
      <c r="A292" s="84"/>
      <c r="D292" s="87"/>
      <c r="E292"/>
      <c r="H292" s="87"/>
      <c r="I292"/>
      <c r="X292" s="87"/>
      <c r="Y292" s="87"/>
      <c r="Z292" s="87"/>
      <c r="AA292" s="87"/>
      <c r="AB292" s="87"/>
      <c r="AH292" s="87"/>
      <c r="AK292" s="87"/>
      <c r="AL292" s="87"/>
      <c r="AM292" s="87"/>
      <c r="AV292" s="87"/>
      <c r="AX292" s="87"/>
      <c r="BH292" s="87"/>
      <c r="BJ292" s="87"/>
      <c r="BY292" s="87"/>
      <c r="CA292" s="87"/>
      <c r="CE292" s="87"/>
      <c r="CO292" s="87"/>
      <c r="CQ292" s="87"/>
      <c r="DE292" s="87"/>
      <c r="DG292" s="87"/>
      <c r="DT292" s="87"/>
      <c r="DV292" s="87"/>
    </row>
    <row r="293" spans="1:126" x14ac:dyDescent="0.25">
      <c r="A293" s="84"/>
      <c r="D293" s="87"/>
      <c r="E293"/>
      <c r="H293" s="87"/>
      <c r="I293"/>
      <c r="X293" s="87"/>
      <c r="Y293" s="87"/>
      <c r="Z293" s="87"/>
      <c r="AA293" s="87"/>
      <c r="AB293" s="87"/>
      <c r="AH293" s="87"/>
      <c r="AK293" s="87"/>
      <c r="AL293" s="87"/>
      <c r="AM293" s="87"/>
      <c r="AV293" s="87"/>
      <c r="AX293" s="87"/>
      <c r="BH293" s="87"/>
      <c r="BJ293" s="87"/>
      <c r="BY293" s="87"/>
      <c r="CA293" s="87"/>
      <c r="CE293" s="87"/>
      <c r="CO293" s="87"/>
      <c r="CQ293" s="87"/>
      <c r="DE293" s="87"/>
      <c r="DG293" s="87"/>
      <c r="DT293" s="87"/>
      <c r="DV293" s="87"/>
    </row>
    <row r="294" spans="1:126" x14ac:dyDescent="0.25">
      <c r="A294" s="84"/>
      <c r="D294" s="87"/>
      <c r="E294"/>
      <c r="H294" s="87"/>
      <c r="I294"/>
      <c r="X294" s="87"/>
      <c r="Y294" s="87"/>
      <c r="Z294" s="87"/>
      <c r="AA294" s="87"/>
      <c r="AB294" s="87"/>
      <c r="AH294" s="87"/>
      <c r="AK294" s="87"/>
      <c r="AL294" s="87"/>
      <c r="AM294" s="87"/>
      <c r="AV294" s="87"/>
      <c r="AX294" s="87"/>
      <c r="BH294" s="87"/>
      <c r="BJ294" s="87"/>
      <c r="BY294" s="87"/>
      <c r="CA294" s="87"/>
      <c r="CE294" s="87"/>
      <c r="CO294" s="87"/>
      <c r="CQ294" s="87"/>
      <c r="DE294" s="87"/>
      <c r="DG294" s="87"/>
      <c r="DT294" s="87"/>
      <c r="DV294" s="87"/>
    </row>
    <row r="295" spans="1:126" x14ac:dyDescent="0.25">
      <c r="A295" s="84"/>
      <c r="D295" s="87"/>
      <c r="E295"/>
      <c r="H295" s="87"/>
      <c r="I295"/>
      <c r="X295" s="87"/>
      <c r="Y295" s="87"/>
      <c r="Z295" s="87"/>
      <c r="AA295" s="87"/>
      <c r="AB295" s="87"/>
      <c r="AH295" s="87"/>
      <c r="AK295" s="87"/>
      <c r="AL295" s="87"/>
      <c r="AM295" s="87"/>
      <c r="AV295" s="87"/>
      <c r="AX295" s="87"/>
      <c r="BH295" s="87"/>
      <c r="BJ295" s="87"/>
      <c r="BY295" s="87"/>
      <c r="CA295" s="87"/>
      <c r="CE295" s="87"/>
      <c r="CO295" s="87"/>
      <c r="CQ295" s="87"/>
      <c r="DE295" s="87"/>
      <c r="DG295" s="87"/>
      <c r="DT295" s="87"/>
      <c r="DV295" s="87"/>
    </row>
    <row r="296" spans="1:126" x14ac:dyDescent="0.25">
      <c r="A296" s="84"/>
      <c r="D296" s="87"/>
      <c r="E296"/>
      <c r="H296" s="87"/>
      <c r="I296"/>
      <c r="X296" s="87"/>
      <c r="Y296" s="87"/>
      <c r="Z296" s="87"/>
      <c r="AA296" s="87"/>
      <c r="AB296" s="87"/>
      <c r="AH296" s="87"/>
      <c r="AK296" s="87"/>
      <c r="AL296" s="87"/>
      <c r="AM296" s="87"/>
      <c r="AV296" s="87"/>
      <c r="AX296" s="87"/>
      <c r="BH296" s="87"/>
      <c r="BJ296" s="87"/>
      <c r="BY296" s="87"/>
      <c r="CA296" s="87"/>
      <c r="CE296" s="87"/>
      <c r="CO296" s="87"/>
      <c r="CQ296" s="87"/>
      <c r="DE296" s="87"/>
      <c r="DG296" s="87"/>
      <c r="DT296" s="87"/>
      <c r="DV296" s="87"/>
    </row>
    <row r="297" spans="1:126" x14ac:dyDescent="0.25">
      <c r="A297" s="84"/>
      <c r="D297" s="87"/>
      <c r="E297"/>
      <c r="H297" s="87"/>
      <c r="I297"/>
      <c r="X297" s="87"/>
      <c r="Y297" s="87"/>
      <c r="Z297" s="87"/>
      <c r="AA297" s="87"/>
      <c r="AB297" s="87"/>
      <c r="AH297" s="87"/>
      <c r="AK297" s="87"/>
      <c r="AL297" s="87"/>
      <c r="AM297" s="87"/>
      <c r="AV297" s="87"/>
      <c r="AX297" s="87"/>
      <c r="BH297" s="87"/>
      <c r="BJ297" s="87"/>
      <c r="BY297" s="87"/>
      <c r="CA297" s="87"/>
      <c r="CE297" s="87"/>
      <c r="CO297" s="87"/>
      <c r="CQ297" s="87"/>
      <c r="DE297" s="87"/>
      <c r="DG297" s="87"/>
      <c r="DT297" s="87"/>
      <c r="DV297" s="87"/>
    </row>
    <row r="298" spans="1:126" x14ac:dyDescent="0.25">
      <c r="A298" s="84"/>
      <c r="D298" s="87"/>
      <c r="E298"/>
      <c r="H298" s="87"/>
      <c r="I298"/>
      <c r="X298" s="87"/>
      <c r="Y298" s="87"/>
      <c r="Z298" s="87"/>
      <c r="AA298" s="87"/>
      <c r="AB298" s="87"/>
      <c r="AH298" s="87"/>
      <c r="AK298" s="87"/>
      <c r="AL298" s="87"/>
      <c r="AM298" s="87"/>
      <c r="AV298" s="87"/>
      <c r="AX298" s="87"/>
      <c r="BH298" s="87"/>
      <c r="BJ298" s="87"/>
      <c r="BY298" s="87"/>
      <c r="CA298" s="87"/>
      <c r="CE298" s="87"/>
      <c r="CO298" s="87"/>
      <c r="CQ298" s="87"/>
      <c r="DE298" s="87"/>
      <c r="DG298" s="87"/>
      <c r="DT298" s="87"/>
      <c r="DV298" s="87"/>
    </row>
    <row r="299" spans="1:126" x14ac:dyDescent="0.25">
      <c r="A299" s="84"/>
      <c r="D299" s="87"/>
      <c r="E299"/>
      <c r="H299" s="87"/>
      <c r="I299"/>
      <c r="X299" s="87"/>
      <c r="Y299" s="87"/>
      <c r="Z299" s="87"/>
      <c r="AA299" s="87"/>
      <c r="AB299" s="87"/>
      <c r="AH299" s="87"/>
      <c r="AK299" s="87"/>
      <c r="AL299" s="87"/>
      <c r="AM299" s="87"/>
      <c r="AV299" s="87"/>
      <c r="AX299" s="87"/>
      <c r="BH299" s="87"/>
      <c r="BJ299" s="87"/>
      <c r="BY299" s="87"/>
      <c r="CA299" s="87"/>
      <c r="CE299" s="87"/>
      <c r="CO299" s="87"/>
      <c r="CQ299" s="87"/>
      <c r="DE299" s="87"/>
      <c r="DG299" s="87"/>
      <c r="DT299" s="87"/>
      <c r="DV299" s="87"/>
    </row>
    <row r="300" spans="1:126" x14ac:dyDescent="0.25">
      <c r="A300" s="84"/>
      <c r="D300" s="87"/>
      <c r="E300"/>
      <c r="H300" s="87"/>
      <c r="I300"/>
      <c r="X300" s="87"/>
      <c r="Y300" s="87"/>
      <c r="Z300" s="87"/>
      <c r="AA300" s="87"/>
      <c r="AB300" s="87"/>
      <c r="AH300" s="87"/>
      <c r="AK300" s="87"/>
      <c r="AL300" s="87"/>
      <c r="AM300" s="87"/>
      <c r="AV300" s="87"/>
      <c r="AX300" s="87"/>
      <c r="BH300" s="87"/>
      <c r="BJ300" s="87"/>
      <c r="BY300" s="87"/>
      <c r="CA300" s="87"/>
      <c r="CE300" s="87"/>
      <c r="CO300" s="87"/>
      <c r="CQ300" s="87"/>
      <c r="DE300" s="87"/>
      <c r="DG300" s="87"/>
      <c r="DT300" s="87"/>
      <c r="DV300" s="87"/>
    </row>
    <row r="301" spans="1:126" x14ac:dyDescent="0.25">
      <c r="A301" s="84"/>
      <c r="D301" s="87"/>
      <c r="E301"/>
      <c r="H301" s="87"/>
      <c r="I301"/>
      <c r="X301" s="87"/>
      <c r="Y301" s="87"/>
      <c r="Z301" s="87"/>
      <c r="AA301" s="87"/>
      <c r="AB301" s="87"/>
      <c r="AH301" s="87"/>
      <c r="AK301" s="87"/>
      <c r="AL301" s="87"/>
      <c r="AM301" s="87"/>
      <c r="AV301" s="87"/>
      <c r="AX301" s="87"/>
      <c r="BH301" s="87"/>
      <c r="BJ301" s="87"/>
      <c r="BY301" s="87"/>
      <c r="CA301" s="87"/>
      <c r="CE301" s="87"/>
      <c r="CO301" s="87"/>
      <c r="CQ301" s="87"/>
      <c r="DE301" s="87"/>
      <c r="DG301" s="87"/>
      <c r="DT301" s="87"/>
      <c r="DV301" s="87"/>
    </row>
    <row r="302" spans="1:126" x14ac:dyDescent="0.25">
      <c r="A302" s="84"/>
      <c r="D302" s="87"/>
      <c r="E302"/>
      <c r="H302" s="87"/>
      <c r="I302"/>
      <c r="X302" s="87"/>
      <c r="Y302" s="87"/>
      <c r="Z302" s="87"/>
      <c r="AA302" s="87"/>
      <c r="AB302" s="87"/>
      <c r="AH302" s="87"/>
      <c r="AK302" s="87"/>
      <c r="AL302" s="87"/>
      <c r="AM302" s="87"/>
      <c r="AV302" s="87"/>
      <c r="AX302" s="87"/>
      <c r="BH302" s="87"/>
      <c r="BJ302" s="87"/>
      <c r="BY302" s="87"/>
      <c r="CA302" s="87"/>
      <c r="CE302" s="87"/>
      <c r="CO302" s="87"/>
      <c r="CQ302" s="87"/>
      <c r="DE302" s="87"/>
      <c r="DG302" s="87"/>
      <c r="DT302" s="87"/>
      <c r="DV302" s="87"/>
    </row>
    <row r="303" spans="1:126" x14ac:dyDescent="0.25">
      <c r="A303" s="84"/>
      <c r="D303" s="87"/>
      <c r="E303"/>
      <c r="H303" s="87"/>
      <c r="I303"/>
      <c r="X303" s="87"/>
      <c r="Y303" s="87"/>
      <c r="Z303" s="87"/>
      <c r="AA303" s="87"/>
      <c r="AB303" s="87"/>
      <c r="AH303" s="87"/>
      <c r="AK303" s="87"/>
      <c r="AL303" s="87"/>
      <c r="AM303" s="87"/>
      <c r="AV303" s="87"/>
      <c r="AX303" s="87"/>
      <c r="BH303" s="87"/>
      <c r="BJ303" s="87"/>
      <c r="BY303" s="87"/>
      <c r="CA303" s="87"/>
      <c r="CE303" s="87"/>
      <c r="CO303" s="87"/>
      <c r="CQ303" s="87"/>
      <c r="DE303" s="87"/>
      <c r="DG303" s="87"/>
      <c r="DT303" s="87"/>
      <c r="DV303" s="87"/>
    </row>
    <row r="304" spans="1:126" x14ac:dyDescent="0.25">
      <c r="A304" s="84"/>
      <c r="D304" s="87"/>
      <c r="E304"/>
      <c r="H304" s="87"/>
      <c r="I304"/>
      <c r="X304" s="87"/>
      <c r="Y304" s="87"/>
      <c r="Z304" s="87"/>
      <c r="AA304" s="87"/>
      <c r="AB304" s="87"/>
      <c r="AH304" s="87"/>
      <c r="AK304" s="87"/>
      <c r="AL304" s="87"/>
      <c r="AM304" s="87"/>
      <c r="AV304" s="87"/>
      <c r="AX304" s="87"/>
      <c r="BH304" s="87"/>
      <c r="BJ304" s="87"/>
      <c r="BY304" s="87"/>
      <c r="CA304" s="87"/>
      <c r="CE304" s="87"/>
      <c r="CO304" s="87"/>
      <c r="CQ304" s="87"/>
      <c r="DE304" s="87"/>
      <c r="DG304" s="87"/>
      <c r="DT304" s="87"/>
      <c r="DV304" s="87"/>
    </row>
    <row r="305" spans="1:126" x14ac:dyDescent="0.25">
      <c r="A305" s="84"/>
      <c r="D305" s="87"/>
      <c r="E305"/>
      <c r="H305" s="87"/>
      <c r="I305"/>
      <c r="X305" s="87"/>
      <c r="Y305" s="87"/>
      <c r="Z305" s="87"/>
      <c r="AA305" s="87"/>
      <c r="AB305" s="87"/>
      <c r="AH305" s="87"/>
      <c r="AK305" s="87"/>
      <c r="AL305" s="87"/>
      <c r="AM305" s="87"/>
      <c r="AV305" s="87"/>
      <c r="AX305" s="87"/>
      <c r="BH305" s="87"/>
      <c r="BJ305" s="87"/>
      <c r="BY305" s="87"/>
      <c r="CA305" s="87"/>
      <c r="CE305" s="87"/>
      <c r="CO305" s="87"/>
      <c r="CQ305" s="87"/>
      <c r="DE305" s="87"/>
      <c r="DG305" s="87"/>
      <c r="DT305" s="87"/>
      <c r="DV305" s="87"/>
    </row>
    <row r="306" spans="1:126" x14ac:dyDescent="0.25">
      <c r="A306" s="84"/>
      <c r="D306" s="87"/>
      <c r="E306"/>
      <c r="H306" s="87"/>
      <c r="I306"/>
      <c r="X306" s="87"/>
      <c r="Y306" s="87"/>
      <c r="Z306" s="87"/>
      <c r="AA306" s="87"/>
      <c r="AB306" s="87"/>
      <c r="AH306" s="87"/>
      <c r="AK306" s="87"/>
      <c r="AL306" s="87"/>
      <c r="AM306" s="87"/>
      <c r="AV306" s="87"/>
      <c r="AX306" s="87"/>
      <c r="BH306" s="87"/>
      <c r="BJ306" s="87"/>
      <c r="BY306" s="87"/>
      <c r="CA306" s="87"/>
      <c r="CE306" s="87"/>
      <c r="CO306" s="87"/>
      <c r="CQ306" s="87"/>
      <c r="DE306" s="87"/>
      <c r="DG306" s="87"/>
      <c r="DT306" s="87"/>
      <c r="DV306" s="87"/>
    </row>
    <row r="307" spans="1:126" x14ac:dyDescent="0.25">
      <c r="A307" s="84"/>
      <c r="D307" s="87"/>
      <c r="E307"/>
      <c r="H307" s="87"/>
      <c r="I307"/>
      <c r="X307" s="87"/>
      <c r="Y307" s="87"/>
      <c r="Z307" s="87"/>
      <c r="AA307" s="87"/>
      <c r="AB307" s="87"/>
      <c r="AH307" s="87"/>
      <c r="AK307" s="87"/>
      <c r="AL307" s="87"/>
      <c r="AM307" s="87"/>
      <c r="AV307" s="87"/>
      <c r="AX307" s="87"/>
      <c r="BH307" s="87"/>
      <c r="BJ307" s="87"/>
      <c r="BY307" s="87"/>
      <c r="CA307" s="87"/>
      <c r="CE307" s="87"/>
      <c r="CO307" s="87"/>
      <c r="CQ307" s="87"/>
      <c r="DE307" s="87"/>
      <c r="DG307" s="87"/>
      <c r="DT307" s="87"/>
      <c r="DV307" s="87"/>
    </row>
    <row r="308" spans="1:126" x14ac:dyDescent="0.25">
      <c r="A308" s="84"/>
      <c r="D308" s="87"/>
      <c r="E308"/>
      <c r="H308" s="87"/>
      <c r="I308"/>
      <c r="X308" s="87"/>
      <c r="Y308" s="87"/>
      <c r="Z308" s="87"/>
      <c r="AA308" s="87"/>
      <c r="AB308" s="87"/>
      <c r="AH308" s="87"/>
      <c r="AK308" s="87"/>
      <c r="AL308" s="87"/>
      <c r="AM308" s="87"/>
      <c r="AV308" s="87"/>
      <c r="AX308" s="87"/>
      <c r="BH308" s="87"/>
      <c r="BJ308" s="87"/>
      <c r="BY308" s="87"/>
      <c r="CA308" s="87"/>
      <c r="CE308" s="87"/>
      <c r="CO308" s="87"/>
      <c r="CQ308" s="87"/>
      <c r="DE308" s="87"/>
      <c r="DG308" s="87"/>
      <c r="DT308" s="87"/>
      <c r="DV308" s="87"/>
    </row>
    <row r="309" spans="1:126" x14ac:dyDescent="0.25">
      <c r="A309" s="84"/>
      <c r="D309" s="87"/>
      <c r="E309"/>
      <c r="H309" s="87"/>
      <c r="I309"/>
      <c r="X309" s="87"/>
      <c r="Y309" s="87"/>
      <c r="Z309" s="87"/>
      <c r="AA309" s="87"/>
      <c r="AB309" s="87"/>
      <c r="AH309" s="87"/>
      <c r="AK309" s="87"/>
      <c r="AL309" s="87"/>
      <c r="AM309" s="87"/>
      <c r="AV309" s="87"/>
      <c r="AX309" s="87"/>
      <c r="BH309" s="87"/>
      <c r="BJ309" s="87"/>
      <c r="BY309" s="87"/>
      <c r="CA309" s="87"/>
      <c r="CE309" s="87"/>
      <c r="CO309" s="87"/>
      <c r="CQ309" s="87"/>
      <c r="DE309" s="87"/>
      <c r="DG309" s="87"/>
      <c r="DT309" s="87"/>
      <c r="DV309" s="87"/>
    </row>
    <row r="310" spans="1:126" x14ac:dyDescent="0.25">
      <c r="A310" s="84"/>
      <c r="D310" s="87"/>
      <c r="E310"/>
      <c r="H310" s="87"/>
      <c r="I310"/>
      <c r="X310" s="87"/>
      <c r="Y310" s="87"/>
      <c r="Z310" s="87"/>
      <c r="AA310" s="87"/>
      <c r="AB310" s="87"/>
      <c r="AH310" s="87"/>
      <c r="AK310" s="87"/>
      <c r="AL310" s="87"/>
      <c r="AM310" s="87"/>
      <c r="AV310" s="87"/>
      <c r="AX310" s="87"/>
      <c r="BH310" s="87"/>
      <c r="BJ310" s="87"/>
      <c r="BY310" s="87"/>
      <c r="CA310" s="87"/>
      <c r="CE310" s="87"/>
      <c r="CO310" s="87"/>
      <c r="CQ310" s="87"/>
      <c r="DE310" s="87"/>
      <c r="DG310" s="87"/>
      <c r="DT310" s="87"/>
      <c r="DV310" s="87"/>
    </row>
    <row r="311" spans="1:126" x14ac:dyDescent="0.25">
      <c r="A311" s="84"/>
      <c r="D311" s="87"/>
      <c r="E311"/>
      <c r="H311" s="87"/>
      <c r="I311"/>
      <c r="X311" s="87"/>
      <c r="Y311" s="87"/>
      <c r="Z311" s="87"/>
      <c r="AA311" s="87"/>
      <c r="AB311" s="87"/>
      <c r="AH311" s="87"/>
      <c r="AK311" s="87"/>
      <c r="AL311" s="87"/>
      <c r="AM311" s="87"/>
      <c r="AV311" s="87"/>
      <c r="AX311" s="87"/>
      <c r="BH311" s="87"/>
      <c r="BJ311" s="87"/>
      <c r="BY311" s="87"/>
      <c r="CA311" s="87"/>
      <c r="CE311" s="87"/>
      <c r="CO311" s="87"/>
      <c r="CQ311" s="87"/>
      <c r="DE311" s="87"/>
      <c r="DG311" s="87"/>
      <c r="DT311" s="87"/>
      <c r="DV311" s="87"/>
    </row>
    <row r="312" spans="1:126" x14ac:dyDescent="0.25">
      <c r="A312" s="84"/>
      <c r="D312" s="87"/>
      <c r="E312"/>
      <c r="H312" s="87"/>
      <c r="I312"/>
      <c r="X312" s="87"/>
      <c r="Y312" s="87"/>
      <c r="Z312" s="87"/>
      <c r="AA312" s="87"/>
      <c r="AB312" s="87"/>
      <c r="AH312" s="87"/>
      <c r="AK312" s="87"/>
      <c r="AL312" s="87"/>
      <c r="AM312" s="87"/>
      <c r="AV312" s="87"/>
      <c r="AX312" s="87"/>
      <c r="BH312" s="87"/>
      <c r="BJ312" s="87"/>
      <c r="BY312" s="87"/>
      <c r="CA312" s="87"/>
      <c r="CE312" s="87"/>
      <c r="CO312" s="87"/>
      <c r="CQ312" s="87"/>
      <c r="DE312" s="87"/>
      <c r="DG312" s="87"/>
      <c r="DT312" s="87"/>
      <c r="DV312" s="87"/>
    </row>
    <row r="313" spans="1:126" x14ac:dyDescent="0.25">
      <c r="A313" s="84"/>
      <c r="D313" s="87"/>
      <c r="E313"/>
      <c r="H313" s="87"/>
      <c r="I313"/>
      <c r="X313" s="87"/>
      <c r="Y313" s="87"/>
      <c r="Z313" s="87"/>
      <c r="AA313" s="87"/>
      <c r="AB313" s="87"/>
      <c r="AH313" s="87"/>
      <c r="AK313" s="87"/>
      <c r="AL313" s="87"/>
      <c r="AM313" s="87"/>
      <c r="AV313" s="87"/>
      <c r="AX313" s="87"/>
      <c r="BH313" s="87"/>
      <c r="BJ313" s="87"/>
      <c r="BY313" s="87"/>
      <c r="CA313" s="87"/>
      <c r="CE313" s="87"/>
      <c r="CO313" s="87"/>
      <c r="CQ313" s="87"/>
      <c r="DE313" s="87"/>
      <c r="DG313" s="87"/>
      <c r="DT313" s="87"/>
      <c r="DV313" s="87"/>
    </row>
    <row r="314" spans="1:126" x14ac:dyDescent="0.25">
      <c r="A314" s="84"/>
      <c r="D314" s="87"/>
      <c r="E314"/>
      <c r="H314" s="87"/>
      <c r="I314"/>
      <c r="X314" s="87"/>
      <c r="Y314" s="87"/>
      <c r="Z314" s="87"/>
      <c r="AA314" s="87"/>
      <c r="AB314" s="87"/>
      <c r="AH314" s="87"/>
      <c r="AK314" s="87"/>
      <c r="AL314" s="87"/>
      <c r="AM314" s="87"/>
      <c r="AV314" s="87"/>
      <c r="AX314" s="87"/>
      <c r="BH314" s="87"/>
      <c r="BJ314" s="87"/>
      <c r="BY314" s="87"/>
      <c r="CA314" s="87"/>
      <c r="CE314" s="87"/>
      <c r="CO314" s="87"/>
      <c r="CQ314" s="87"/>
      <c r="DE314" s="87"/>
      <c r="DG314" s="87"/>
      <c r="DT314" s="87"/>
      <c r="DV314" s="87"/>
    </row>
    <row r="315" spans="1:126" x14ac:dyDescent="0.25">
      <c r="A315" s="84"/>
      <c r="D315" s="87"/>
      <c r="E315"/>
      <c r="H315" s="87"/>
      <c r="I315"/>
      <c r="X315" s="87"/>
      <c r="Y315" s="87"/>
      <c r="Z315" s="87"/>
      <c r="AA315" s="87"/>
      <c r="AB315" s="87"/>
      <c r="AH315" s="87"/>
      <c r="AK315" s="87"/>
      <c r="AL315" s="87"/>
      <c r="AM315" s="87"/>
      <c r="AV315" s="87"/>
      <c r="AX315" s="87"/>
      <c r="BH315" s="87"/>
      <c r="BJ315" s="87"/>
      <c r="BY315" s="87"/>
      <c r="CA315" s="87"/>
      <c r="CE315" s="87"/>
      <c r="CO315" s="87"/>
      <c r="CQ315" s="87"/>
      <c r="DE315" s="87"/>
      <c r="DG315" s="87"/>
      <c r="DT315" s="87"/>
      <c r="DV315" s="87"/>
    </row>
    <row r="316" spans="1:126" x14ac:dyDescent="0.25">
      <c r="A316" s="84"/>
      <c r="D316" s="87"/>
      <c r="E316"/>
      <c r="H316" s="87"/>
      <c r="I316"/>
      <c r="X316" s="87"/>
      <c r="Y316" s="87"/>
      <c r="Z316" s="87"/>
      <c r="AA316" s="87"/>
      <c r="AB316" s="87"/>
      <c r="AH316" s="87"/>
      <c r="AK316" s="87"/>
      <c r="AL316" s="87"/>
      <c r="AM316" s="87"/>
      <c r="AV316" s="87"/>
      <c r="AX316" s="87"/>
      <c r="BH316" s="87"/>
      <c r="BJ316" s="87"/>
      <c r="BY316" s="87"/>
      <c r="CA316" s="87"/>
      <c r="CE316" s="87"/>
      <c r="CO316" s="87"/>
      <c r="CQ316" s="87"/>
      <c r="DE316" s="87"/>
      <c r="DG316" s="87"/>
      <c r="DT316" s="87"/>
      <c r="DV316" s="87"/>
    </row>
    <row r="317" spans="1:126" x14ac:dyDescent="0.25">
      <c r="A317" s="84"/>
      <c r="D317" s="87"/>
      <c r="E317"/>
      <c r="H317" s="87"/>
      <c r="I317"/>
      <c r="X317" s="87"/>
      <c r="Y317" s="87"/>
      <c r="Z317" s="87"/>
      <c r="AA317" s="87"/>
      <c r="AB317" s="87"/>
      <c r="AH317" s="87"/>
      <c r="AK317" s="87"/>
      <c r="AL317" s="87"/>
      <c r="AM317" s="87"/>
      <c r="AV317" s="87"/>
      <c r="AX317" s="87"/>
      <c r="BH317" s="87"/>
      <c r="BJ317" s="87"/>
      <c r="BY317" s="87"/>
      <c r="CA317" s="87"/>
      <c r="CE317" s="87"/>
      <c r="CO317" s="87"/>
      <c r="CQ317" s="87"/>
      <c r="DE317" s="87"/>
      <c r="DG317" s="87"/>
      <c r="DT317" s="87"/>
      <c r="DV317" s="87"/>
    </row>
    <row r="318" spans="1:126" x14ac:dyDescent="0.25">
      <c r="A318" s="84"/>
      <c r="D318" s="87"/>
      <c r="E318"/>
      <c r="H318" s="87"/>
      <c r="I318"/>
      <c r="X318" s="87"/>
      <c r="Y318" s="87"/>
      <c r="Z318" s="87"/>
      <c r="AA318" s="87"/>
      <c r="AB318" s="87"/>
      <c r="AH318" s="87"/>
      <c r="AK318" s="87"/>
      <c r="AL318" s="87"/>
      <c r="AM318" s="87"/>
      <c r="AV318" s="87"/>
      <c r="AX318" s="87"/>
      <c r="BH318" s="87"/>
      <c r="BJ318" s="87"/>
      <c r="BY318" s="87"/>
      <c r="CA318" s="87"/>
      <c r="CE318" s="87"/>
      <c r="CO318" s="87"/>
      <c r="CQ318" s="87"/>
      <c r="DE318" s="87"/>
      <c r="DG318" s="87"/>
      <c r="DT318" s="87"/>
      <c r="DV318" s="87"/>
    </row>
    <row r="319" spans="1:126" x14ac:dyDescent="0.25">
      <c r="A319" s="84"/>
      <c r="D319" s="87"/>
      <c r="E319"/>
      <c r="H319" s="87"/>
      <c r="I319"/>
      <c r="X319" s="87"/>
      <c r="Y319" s="87"/>
      <c r="Z319" s="87"/>
      <c r="AA319" s="87"/>
      <c r="AB319" s="87"/>
      <c r="AH319" s="87"/>
      <c r="AK319" s="87"/>
      <c r="AL319" s="87"/>
      <c r="AM319" s="87"/>
      <c r="AV319" s="87"/>
      <c r="AX319" s="87"/>
      <c r="BH319" s="87"/>
      <c r="BJ319" s="87"/>
      <c r="BY319" s="87"/>
      <c r="CA319" s="87"/>
      <c r="CE319" s="87"/>
      <c r="CO319" s="87"/>
      <c r="CQ319" s="87"/>
      <c r="DE319" s="87"/>
      <c r="DG319" s="87"/>
      <c r="DT319" s="87"/>
      <c r="DV319" s="87"/>
    </row>
    <row r="320" spans="1:126" x14ac:dyDescent="0.25">
      <c r="A320" s="84"/>
      <c r="D320" s="87"/>
      <c r="E320"/>
      <c r="H320" s="87"/>
      <c r="I320"/>
      <c r="X320" s="87"/>
      <c r="Y320" s="87"/>
      <c r="Z320" s="87"/>
      <c r="AA320" s="87"/>
      <c r="AB320" s="87"/>
      <c r="AH320" s="87"/>
      <c r="AK320" s="87"/>
      <c r="AL320" s="87"/>
      <c r="AM320" s="87"/>
      <c r="AV320" s="87"/>
      <c r="AX320" s="87"/>
      <c r="BH320" s="87"/>
      <c r="BJ320" s="87"/>
      <c r="BY320" s="87"/>
      <c r="CA320" s="87"/>
      <c r="CE320" s="87"/>
      <c r="CO320" s="87"/>
      <c r="CQ320" s="87"/>
      <c r="DE320" s="87"/>
      <c r="DG320" s="87"/>
      <c r="DT320" s="87"/>
      <c r="DV320" s="87"/>
    </row>
    <row r="321" spans="1:126" x14ac:dyDescent="0.25">
      <c r="A321" s="84"/>
      <c r="D321" s="87"/>
      <c r="E321"/>
      <c r="H321" s="87"/>
      <c r="I321"/>
      <c r="X321" s="87"/>
      <c r="Y321" s="87"/>
      <c r="Z321" s="87"/>
      <c r="AA321" s="87"/>
      <c r="AB321" s="87"/>
      <c r="AH321" s="87"/>
      <c r="AK321" s="87"/>
      <c r="AL321" s="87"/>
      <c r="AM321" s="87"/>
      <c r="AV321" s="87"/>
      <c r="AX321" s="87"/>
      <c r="BH321" s="87"/>
      <c r="BJ321" s="87"/>
      <c r="BY321" s="87"/>
      <c r="CA321" s="87"/>
      <c r="CE321" s="87"/>
      <c r="CO321" s="87"/>
      <c r="CQ321" s="87"/>
      <c r="DE321" s="87"/>
      <c r="DG321" s="87"/>
      <c r="DT321" s="87"/>
      <c r="DV321" s="87"/>
    </row>
    <row r="322" spans="1:126" x14ac:dyDescent="0.25">
      <c r="A322" s="84"/>
      <c r="D322" s="87"/>
      <c r="E322"/>
      <c r="H322" s="87"/>
      <c r="I322"/>
      <c r="X322" s="87"/>
      <c r="Y322" s="87"/>
      <c r="Z322" s="87"/>
      <c r="AA322" s="87"/>
      <c r="AB322" s="87"/>
      <c r="AH322" s="87"/>
      <c r="AK322" s="87"/>
      <c r="AL322" s="87"/>
      <c r="AM322" s="87"/>
      <c r="AV322" s="87"/>
      <c r="AX322" s="87"/>
      <c r="BH322" s="87"/>
      <c r="BJ322" s="87"/>
      <c r="BY322" s="87"/>
      <c r="CA322" s="87"/>
      <c r="CE322" s="87"/>
      <c r="CO322" s="87"/>
      <c r="CQ322" s="87"/>
      <c r="DE322" s="87"/>
      <c r="DG322" s="87"/>
      <c r="DT322" s="87"/>
      <c r="DV322" s="87"/>
    </row>
    <row r="323" spans="1:126" x14ac:dyDescent="0.25">
      <c r="A323" s="84"/>
      <c r="D323" s="87"/>
      <c r="E323"/>
      <c r="H323" s="87"/>
      <c r="I323"/>
      <c r="X323" s="87"/>
      <c r="Y323" s="87"/>
      <c r="Z323" s="87"/>
      <c r="AA323" s="87"/>
      <c r="AB323" s="87"/>
      <c r="AH323" s="87"/>
      <c r="AK323" s="87"/>
      <c r="AL323" s="87"/>
      <c r="AM323" s="87"/>
      <c r="AV323" s="87"/>
      <c r="AX323" s="87"/>
      <c r="BH323" s="87"/>
      <c r="BJ323" s="87"/>
      <c r="BY323" s="87"/>
      <c r="CA323" s="87"/>
      <c r="CE323" s="87"/>
      <c r="CO323" s="87"/>
      <c r="CQ323" s="87"/>
      <c r="DE323" s="87"/>
      <c r="DG323" s="87"/>
      <c r="DT323" s="87"/>
      <c r="DV323" s="87"/>
    </row>
    <row r="324" spans="1:126" x14ac:dyDescent="0.25">
      <c r="A324" s="84"/>
      <c r="D324" s="87"/>
      <c r="E324"/>
      <c r="H324" s="87"/>
      <c r="I324"/>
      <c r="X324" s="87"/>
      <c r="Y324" s="87"/>
      <c r="Z324" s="87"/>
      <c r="AA324" s="87"/>
      <c r="AB324" s="87"/>
      <c r="AH324" s="87"/>
      <c r="AK324" s="87"/>
      <c r="AL324" s="87"/>
      <c r="AM324" s="87"/>
      <c r="AV324" s="87"/>
      <c r="AX324" s="87"/>
      <c r="BH324" s="87"/>
      <c r="BJ324" s="87"/>
      <c r="BY324" s="87"/>
      <c r="CA324" s="87"/>
      <c r="CE324" s="87"/>
      <c r="CO324" s="87"/>
      <c r="CQ324" s="87"/>
      <c r="DE324" s="87"/>
      <c r="DG324" s="87"/>
      <c r="DT324" s="87"/>
      <c r="DV324" s="87"/>
    </row>
    <row r="325" spans="1:126" x14ac:dyDescent="0.25">
      <c r="A325" s="84"/>
      <c r="D325" s="87"/>
      <c r="E325"/>
      <c r="H325" s="87"/>
      <c r="I325"/>
      <c r="X325" s="87"/>
      <c r="Y325" s="87"/>
      <c r="Z325" s="87"/>
      <c r="AA325" s="87"/>
      <c r="AB325" s="87"/>
      <c r="AH325" s="87"/>
      <c r="AK325" s="87"/>
      <c r="AL325" s="87"/>
      <c r="AM325" s="87"/>
      <c r="AV325" s="87"/>
      <c r="AX325" s="87"/>
      <c r="BH325" s="87"/>
      <c r="BJ325" s="87"/>
      <c r="BY325" s="87"/>
      <c r="CA325" s="87"/>
      <c r="CE325" s="87"/>
      <c r="CO325" s="87"/>
      <c r="CQ325" s="87"/>
      <c r="DE325" s="87"/>
      <c r="DG325" s="87"/>
      <c r="DT325" s="87"/>
      <c r="DV325" s="87"/>
    </row>
    <row r="326" spans="1:126" x14ac:dyDescent="0.25">
      <c r="A326" s="84"/>
      <c r="D326" s="87"/>
      <c r="E326"/>
      <c r="H326" s="87"/>
      <c r="I326"/>
      <c r="X326" s="87"/>
      <c r="Y326" s="87"/>
      <c r="Z326" s="87"/>
      <c r="AA326" s="87"/>
      <c r="AB326" s="87"/>
      <c r="AH326" s="87"/>
      <c r="AK326" s="87"/>
      <c r="AL326" s="87"/>
      <c r="AM326" s="87"/>
      <c r="AV326" s="87"/>
      <c r="AX326" s="87"/>
      <c r="BH326" s="87"/>
      <c r="BJ326" s="87"/>
      <c r="BY326" s="87"/>
      <c r="CA326" s="87"/>
      <c r="CE326" s="87"/>
      <c r="CO326" s="87"/>
      <c r="CQ326" s="87"/>
      <c r="DE326" s="87"/>
      <c r="DG326" s="87"/>
      <c r="DT326" s="87"/>
      <c r="DV326" s="87"/>
    </row>
    <row r="327" spans="1:126" x14ac:dyDescent="0.25">
      <c r="A327" s="84"/>
      <c r="D327" s="87"/>
      <c r="E327"/>
      <c r="H327" s="87"/>
      <c r="I327"/>
      <c r="X327" s="87"/>
      <c r="Y327" s="87"/>
      <c r="Z327" s="87"/>
      <c r="AA327" s="87"/>
      <c r="AB327" s="87"/>
      <c r="AH327" s="87"/>
      <c r="AK327" s="87"/>
      <c r="AL327" s="87"/>
      <c r="AM327" s="87"/>
      <c r="AV327" s="87"/>
      <c r="AX327" s="87"/>
      <c r="BH327" s="87"/>
      <c r="BJ327" s="87"/>
      <c r="BY327" s="87"/>
      <c r="CA327" s="87"/>
      <c r="CE327" s="87"/>
      <c r="CO327" s="87"/>
      <c r="CQ327" s="87"/>
      <c r="DE327" s="87"/>
      <c r="DG327" s="87"/>
      <c r="DT327" s="87"/>
      <c r="DV327" s="87"/>
    </row>
    <row r="328" spans="1:126" x14ac:dyDescent="0.25">
      <c r="A328" s="84"/>
      <c r="D328" s="87"/>
      <c r="E328"/>
      <c r="H328" s="87"/>
      <c r="I328"/>
      <c r="X328" s="87"/>
      <c r="Y328" s="87"/>
      <c r="Z328" s="87"/>
      <c r="AA328" s="87"/>
      <c r="AB328" s="87"/>
      <c r="AH328" s="87"/>
      <c r="AK328" s="87"/>
      <c r="AL328" s="87"/>
      <c r="AM328" s="87"/>
      <c r="AV328" s="87"/>
      <c r="AX328" s="87"/>
      <c r="BH328" s="87"/>
      <c r="BJ328" s="87"/>
      <c r="BY328" s="87"/>
      <c r="CA328" s="87"/>
      <c r="CE328" s="87"/>
      <c r="CO328" s="87"/>
      <c r="CQ328" s="87"/>
      <c r="DE328" s="87"/>
      <c r="DG328" s="87"/>
      <c r="DT328" s="87"/>
      <c r="DV328" s="87"/>
    </row>
    <row r="329" spans="1:126" x14ac:dyDescent="0.25">
      <c r="A329" s="84"/>
      <c r="D329" s="87"/>
      <c r="E329"/>
      <c r="H329" s="87"/>
      <c r="I329"/>
      <c r="X329" s="87"/>
      <c r="Y329" s="87"/>
      <c r="Z329" s="87"/>
      <c r="AA329" s="87"/>
      <c r="AB329" s="87"/>
      <c r="AH329" s="87"/>
      <c r="AK329" s="87"/>
      <c r="AL329" s="87"/>
      <c r="AM329" s="87"/>
      <c r="AV329" s="87"/>
      <c r="AX329" s="87"/>
      <c r="BH329" s="87"/>
      <c r="BJ329" s="87"/>
      <c r="BY329" s="87"/>
      <c r="CA329" s="87"/>
      <c r="CE329" s="87"/>
      <c r="CO329" s="87"/>
      <c r="CQ329" s="87"/>
      <c r="DE329" s="87"/>
      <c r="DG329" s="87"/>
      <c r="DT329" s="87"/>
      <c r="DV329" s="87"/>
    </row>
    <row r="330" spans="1:126" x14ac:dyDescent="0.25">
      <c r="A330" s="84"/>
      <c r="D330" s="87"/>
      <c r="E330"/>
      <c r="H330" s="87"/>
      <c r="I330"/>
      <c r="X330" s="87"/>
      <c r="Y330" s="87"/>
      <c r="Z330" s="87"/>
      <c r="AA330" s="87"/>
      <c r="AB330" s="87"/>
      <c r="AH330" s="87"/>
      <c r="AK330" s="87"/>
      <c r="AL330" s="87"/>
      <c r="AM330" s="87"/>
      <c r="AV330" s="87"/>
      <c r="AX330" s="87"/>
      <c r="BH330" s="87"/>
      <c r="BJ330" s="87"/>
      <c r="BY330" s="87"/>
      <c r="CA330" s="87"/>
      <c r="CE330" s="87"/>
      <c r="CO330" s="87"/>
      <c r="CQ330" s="87"/>
      <c r="DE330" s="87"/>
      <c r="DG330" s="87"/>
      <c r="DT330" s="87"/>
      <c r="DV330" s="87"/>
    </row>
    <row r="331" spans="1:126" x14ac:dyDescent="0.25">
      <c r="A331" s="84"/>
      <c r="D331" s="87"/>
      <c r="E331"/>
      <c r="H331" s="87"/>
      <c r="I331"/>
      <c r="X331" s="87"/>
      <c r="Y331" s="87"/>
      <c r="Z331" s="87"/>
      <c r="AA331" s="87"/>
      <c r="AB331" s="87"/>
      <c r="AH331" s="87"/>
      <c r="AK331" s="87"/>
      <c r="AL331" s="87"/>
      <c r="AM331" s="87"/>
      <c r="AV331" s="87"/>
      <c r="AX331" s="87"/>
      <c r="BH331" s="87"/>
      <c r="BJ331" s="87"/>
      <c r="BY331" s="87"/>
      <c r="CA331" s="87"/>
      <c r="CE331" s="87"/>
      <c r="CO331" s="87"/>
      <c r="CQ331" s="87"/>
      <c r="DE331" s="87"/>
      <c r="DG331" s="87"/>
      <c r="DT331" s="87"/>
      <c r="DV331" s="87"/>
    </row>
    <row r="332" spans="1:126" x14ac:dyDescent="0.25">
      <c r="A332" s="84"/>
      <c r="D332" s="87"/>
      <c r="E332"/>
      <c r="H332" s="87"/>
      <c r="I332"/>
      <c r="X332" s="87"/>
      <c r="Y332" s="87"/>
      <c r="Z332" s="87"/>
      <c r="AA332" s="87"/>
      <c r="AB332" s="87"/>
      <c r="AH332" s="87"/>
      <c r="AK332" s="87"/>
      <c r="AL332" s="87"/>
      <c r="AM332" s="87"/>
      <c r="AV332" s="87"/>
      <c r="AX332" s="87"/>
      <c r="BH332" s="87"/>
      <c r="BJ332" s="87"/>
      <c r="BY332" s="87"/>
      <c r="CA332" s="87"/>
      <c r="CE332" s="87"/>
      <c r="CO332" s="87"/>
      <c r="CQ332" s="87"/>
      <c r="DE332" s="87"/>
      <c r="DG332" s="87"/>
      <c r="DT332" s="87"/>
      <c r="DV332" s="87"/>
    </row>
    <row r="333" spans="1:126" x14ac:dyDescent="0.25">
      <c r="A333" s="84"/>
      <c r="D333" s="87"/>
      <c r="E333"/>
      <c r="H333" s="87"/>
      <c r="I333"/>
      <c r="X333" s="87"/>
      <c r="Y333" s="87"/>
      <c r="Z333" s="87"/>
      <c r="AA333" s="87"/>
      <c r="AB333" s="87"/>
      <c r="AH333" s="87"/>
      <c r="AK333" s="87"/>
      <c r="AL333" s="87"/>
      <c r="AM333" s="87"/>
      <c r="AV333" s="87"/>
      <c r="AX333" s="87"/>
      <c r="BH333" s="87"/>
      <c r="BJ333" s="87"/>
      <c r="BY333" s="87"/>
      <c r="CA333" s="87"/>
      <c r="CE333" s="87"/>
      <c r="CO333" s="87"/>
      <c r="CQ333" s="87"/>
      <c r="DE333" s="87"/>
      <c r="DG333" s="87"/>
      <c r="DT333" s="87"/>
      <c r="DV333" s="87"/>
    </row>
    <row r="334" spans="1:126" x14ac:dyDescent="0.25">
      <c r="A334" s="84"/>
      <c r="D334" s="87"/>
      <c r="E334"/>
      <c r="H334" s="87"/>
      <c r="I334"/>
      <c r="X334" s="87"/>
      <c r="Y334" s="87"/>
      <c r="Z334" s="87"/>
      <c r="AA334" s="87"/>
      <c r="AB334" s="87"/>
      <c r="AH334" s="87"/>
      <c r="AK334" s="87"/>
      <c r="AL334" s="87"/>
      <c r="AM334" s="87"/>
      <c r="AV334" s="87"/>
      <c r="AX334" s="87"/>
      <c r="BH334" s="87"/>
      <c r="BJ334" s="87"/>
      <c r="BY334" s="87"/>
      <c r="CA334" s="87"/>
      <c r="CE334" s="87"/>
      <c r="CO334" s="87"/>
      <c r="CQ334" s="87"/>
      <c r="DE334" s="87"/>
      <c r="DG334" s="87"/>
      <c r="DT334" s="87"/>
      <c r="DV334" s="87"/>
    </row>
    <row r="335" spans="1:126" x14ac:dyDescent="0.25">
      <c r="A335" s="84"/>
      <c r="D335" s="87"/>
      <c r="E335"/>
      <c r="H335" s="87"/>
      <c r="I335"/>
      <c r="X335" s="87"/>
      <c r="Y335" s="87"/>
      <c r="Z335" s="87"/>
      <c r="AA335" s="87"/>
      <c r="AB335" s="87"/>
      <c r="AH335" s="87"/>
      <c r="AK335" s="87"/>
      <c r="AL335" s="87"/>
      <c r="AM335" s="87"/>
      <c r="AV335" s="87"/>
      <c r="AX335" s="87"/>
      <c r="BH335" s="87"/>
      <c r="BJ335" s="87"/>
      <c r="BY335" s="87"/>
      <c r="CA335" s="87"/>
      <c r="CE335" s="87"/>
      <c r="CO335" s="87"/>
      <c r="CQ335" s="87"/>
      <c r="DE335" s="87"/>
      <c r="DG335" s="87"/>
      <c r="DT335" s="87"/>
      <c r="DV335" s="87"/>
    </row>
    <row r="336" spans="1:126" x14ac:dyDescent="0.25">
      <c r="A336" s="84"/>
      <c r="D336" s="87"/>
      <c r="E336"/>
      <c r="H336" s="87"/>
      <c r="I336"/>
      <c r="X336" s="87"/>
      <c r="Y336" s="87"/>
      <c r="Z336" s="87"/>
      <c r="AA336" s="87"/>
      <c r="AB336" s="87"/>
      <c r="AH336" s="87"/>
      <c r="AK336" s="87"/>
      <c r="AL336" s="87"/>
      <c r="AM336" s="87"/>
      <c r="AV336" s="87"/>
      <c r="AX336" s="87"/>
      <c r="BH336" s="87"/>
      <c r="BJ336" s="87"/>
      <c r="BY336" s="87"/>
      <c r="CA336" s="87"/>
      <c r="CE336" s="87"/>
      <c r="CO336" s="87"/>
      <c r="CQ336" s="87"/>
      <c r="DE336" s="87"/>
      <c r="DG336" s="87"/>
      <c r="DT336" s="87"/>
      <c r="DV336" s="87"/>
    </row>
    <row r="337" spans="1:126" x14ac:dyDescent="0.25">
      <c r="A337" s="84"/>
      <c r="D337" s="87"/>
      <c r="E337"/>
      <c r="H337" s="87"/>
      <c r="I337"/>
      <c r="X337" s="87"/>
      <c r="Y337" s="87"/>
      <c r="Z337" s="87"/>
      <c r="AA337" s="87"/>
      <c r="AB337" s="87"/>
      <c r="AH337" s="87"/>
      <c r="AK337" s="87"/>
      <c r="AL337" s="87"/>
      <c r="AM337" s="87"/>
      <c r="AV337" s="87"/>
      <c r="AX337" s="87"/>
      <c r="BH337" s="87"/>
      <c r="BJ337" s="87"/>
      <c r="BY337" s="87"/>
      <c r="CA337" s="87"/>
      <c r="CE337" s="87"/>
      <c r="CO337" s="87"/>
      <c r="CQ337" s="87"/>
      <c r="DE337" s="87"/>
      <c r="DG337" s="87"/>
      <c r="DT337" s="87"/>
      <c r="DV337" s="87"/>
    </row>
    <row r="338" spans="1:126" x14ac:dyDescent="0.25">
      <c r="A338" s="84"/>
      <c r="D338" s="87"/>
      <c r="E338"/>
      <c r="H338" s="87"/>
      <c r="I338"/>
      <c r="X338" s="87"/>
      <c r="Y338" s="87"/>
      <c r="Z338" s="87"/>
      <c r="AA338" s="87"/>
      <c r="AB338" s="87"/>
      <c r="AH338" s="87"/>
      <c r="AK338" s="87"/>
      <c r="AL338" s="87"/>
      <c r="AM338" s="87"/>
      <c r="AV338" s="87"/>
      <c r="AX338" s="87"/>
      <c r="BH338" s="87"/>
      <c r="BJ338" s="87"/>
      <c r="BY338" s="87"/>
      <c r="CA338" s="87"/>
      <c r="CE338" s="87"/>
      <c r="CO338" s="87"/>
      <c r="CQ338" s="87"/>
      <c r="DE338" s="87"/>
      <c r="DG338" s="87"/>
      <c r="DT338" s="87"/>
      <c r="DV338" s="87"/>
    </row>
    <row r="339" spans="1:126" x14ac:dyDescent="0.25">
      <c r="A339" s="84"/>
      <c r="D339" s="87"/>
      <c r="E339"/>
      <c r="H339" s="87"/>
      <c r="I339"/>
      <c r="X339" s="87"/>
      <c r="Y339" s="87"/>
      <c r="Z339" s="87"/>
      <c r="AA339" s="87"/>
      <c r="AB339" s="87"/>
      <c r="AH339" s="87"/>
      <c r="AK339" s="87"/>
      <c r="AL339" s="87"/>
      <c r="AM339" s="87"/>
      <c r="AV339" s="87"/>
      <c r="AX339" s="87"/>
      <c r="BH339" s="87"/>
      <c r="BJ339" s="87"/>
      <c r="BY339" s="87"/>
      <c r="CA339" s="87"/>
      <c r="CE339" s="87"/>
      <c r="CO339" s="87"/>
      <c r="CQ339" s="87"/>
      <c r="DE339" s="87"/>
      <c r="DG339" s="87"/>
      <c r="DT339" s="87"/>
      <c r="DV339" s="87"/>
    </row>
    <row r="340" spans="1:126" x14ac:dyDescent="0.25">
      <c r="A340" s="84"/>
      <c r="D340" s="87"/>
      <c r="E340"/>
      <c r="H340" s="87"/>
      <c r="I340"/>
      <c r="X340" s="87"/>
      <c r="Y340" s="87"/>
      <c r="Z340" s="87"/>
      <c r="AA340" s="87"/>
      <c r="AB340" s="87"/>
      <c r="AH340" s="87"/>
      <c r="AK340" s="87"/>
      <c r="AL340" s="87"/>
      <c r="AM340" s="87"/>
      <c r="AV340" s="87"/>
      <c r="AX340" s="87"/>
      <c r="BH340" s="87"/>
      <c r="BJ340" s="87"/>
      <c r="BY340" s="87"/>
      <c r="CA340" s="87"/>
      <c r="CE340" s="87"/>
      <c r="CO340" s="87"/>
      <c r="CQ340" s="87"/>
      <c r="DE340" s="87"/>
      <c r="DG340" s="87"/>
      <c r="DT340" s="87"/>
      <c r="DV340" s="87"/>
    </row>
    <row r="341" spans="1:126" x14ac:dyDescent="0.25">
      <c r="A341" s="84"/>
      <c r="D341" s="87"/>
      <c r="E341"/>
      <c r="H341" s="87"/>
      <c r="I341"/>
      <c r="X341" s="87"/>
      <c r="Y341" s="87"/>
      <c r="Z341" s="87"/>
      <c r="AA341" s="87"/>
      <c r="AB341" s="87"/>
      <c r="AH341" s="87"/>
      <c r="AK341" s="87"/>
      <c r="AL341" s="87"/>
      <c r="AM341" s="87"/>
      <c r="AV341" s="87"/>
      <c r="AX341" s="87"/>
      <c r="BH341" s="87"/>
      <c r="BJ341" s="87"/>
      <c r="BY341" s="87"/>
      <c r="CA341" s="87"/>
      <c r="CE341" s="87"/>
      <c r="CO341" s="87"/>
      <c r="CQ341" s="87"/>
      <c r="DE341" s="87"/>
      <c r="DG341" s="87"/>
      <c r="DT341" s="87"/>
      <c r="DV341" s="87"/>
    </row>
    <row r="342" spans="1:126" x14ac:dyDescent="0.25">
      <c r="A342" s="84"/>
      <c r="D342" s="87"/>
      <c r="E342"/>
      <c r="H342" s="87"/>
      <c r="I342"/>
      <c r="X342" s="87"/>
      <c r="Y342" s="87"/>
      <c r="Z342" s="87"/>
      <c r="AA342" s="87"/>
      <c r="AB342" s="87"/>
      <c r="AH342" s="87"/>
      <c r="AK342" s="87"/>
      <c r="AL342" s="87"/>
      <c r="AM342" s="87"/>
      <c r="AV342" s="87"/>
      <c r="AX342" s="87"/>
      <c r="BH342" s="87"/>
      <c r="BJ342" s="87"/>
      <c r="BY342" s="87"/>
      <c r="CA342" s="87"/>
      <c r="CE342" s="87"/>
      <c r="CO342" s="87"/>
      <c r="CQ342" s="87"/>
      <c r="DE342" s="87"/>
      <c r="DG342" s="87"/>
      <c r="DT342" s="87"/>
      <c r="DV342" s="87"/>
    </row>
    <row r="343" spans="1:126" x14ac:dyDescent="0.25">
      <c r="A343" s="84"/>
      <c r="D343" s="87"/>
      <c r="E343"/>
      <c r="H343" s="87"/>
      <c r="I343"/>
      <c r="X343" s="87"/>
      <c r="Y343" s="87"/>
      <c r="Z343" s="87"/>
      <c r="AA343" s="87"/>
      <c r="AB343" s="87"/>
      <c r="AH343" s="87"/>
      <c r="AK343" s="87"/>
      <c r="AL343" s="87"/>
      <c r="AM343" s="87"/>
      <c r="AV343" s="87"/>
      <c r="AX343" s="87"/>
      <c r="BH343" s="87"/>
      <c r="BJ343" s="87"/>
      <c r="BY343" s="87"/>
      <c r="CA343" s="87"/>
      <c r="CE343" s="87"/>
      <c r="CO343" s="87"/>
      <c r="CQ343" s="87"/>
      <c r="DE343" s="87"/>
      <c r="DG343" s="87"/>
      <c r="DT343" s="87"/>
      <c r="DV343" s="87"/>
    </row>
    <row r="344" spans="1:126" x14ac:dyDescent="0.25">
      <c r="A344" s="84"/>
      <c r="D344" s="87"/>
      <c r="E344"/>
      <c r="H344" s="87"/>
      <c r="I344"/>
      <c r="X344" s="87"/>
      <c r="Y344" s="87"/>
      <c r="Z344" s="87"/>
      <c r="AA344" s="87"/>
      <c r="AB344" s="87"/>
      <c r="AH344" s="87"/>
      <c r="AK344" s="87"/>
      <c r="AL344" s="87"/>
      <c r="AM344" s="87"/>
      <c r="AV344" s="87"/>
      <c r="AX344" s="87"/>
      <c r="BH344" s="87"/>
      <c r="BJ344" s="87"/>
      <c r="BY344" s="87"/>
      <c r="CA344" s="87"/>
      <c r="CE344" s="87"/>
      <c r="CO344" s="87"/>
      <c r="CQ344" s="87"/>
      <c r="DE344" s="87"/>
      <c r="DG344" s="87"/>
      <c r="DT344" s="87"/>
      <c r="DV344" s="87"/>
    </row>
    <row r="345" spans="1:126" x14ac:dyDescent="0.25">
      <c r="A345" s="84"/>
      <c r="D345" s="87"/>
      <c r="E345"/>
      <c r="H345" s="87"/>
      <c r="I345"/>
      <c r="X345" s="87"/>
      <c r="Y345" s="87"/>
      <c r="Z345" s="87"/>
      <c r="AA345" s="87"/>
      <c r="AB345" s="87"/>
      <c r="AH345" s="87"/>
      <c r="AK345" s="87"/>
      <c r="AL345" s="87"/>
      <c r="AM345" s="87"/>
      <c r="AV345" s="87"/>
      <c r="AX345" s="87"/>
      <c r="BH345" s="87"/>
      <c r="BJ345" s="87"/>
      <c r="BY345" s="87"/>
      <c r="CA345" s="87"/>
      <c r="CE345" s="87"/>
      <c r="CO345" s="87"/>
      <c r="CQ345" s="87"/>
      <c r="DE345" s="87"/>
      <c r="DG345" s="87"/>
      <c r="DT345" s="87"/>
      <c r="DV345" s="87"/>
    </row>
    <row r="346" spans="1:126" x14ac:dyDescent="0.25">
      <c r="A346" s="84"/>
      <c r="D346" s="87"/>
      <c r="E346"/>
      <c r="H346" s="87"/>
      <c r="I346"/>
      <c r="X346" s="87"/>
      <c r="Y346" s="87"/>
      <c r="Z346" s="87"/>
      <c r="AA346" s="87"/>
      <c r="AB346" s="87"/>
      <c r="AH346" s="87"/>
      <c r="AK346" s="87"/>
      <c r="AL346" s="87"/>
      <c r="AM346" s="87"/>
      <c r="AV346" s="87"/>
      <c r="AX346" s="87"/>
      <c r="BH346" s="87"/>
      <c r="BJ346" s="87"/>
      <c r="BY346" s="87"/>
      <c r="CA346" s="87"/>
      <c r="CE346" s="87"/>
      <c r="CO346" s="87"/>
      <c r="CQ346" s="87"/>
      <c r="DE346" s="87"/>
      <c r="DG346" s="87"/>
      <c r="DT346" s="87"/>
      <c r="DV346" s="87"/>
    </row>
    <row r="347" spans="1:126" x14ac:dyDescent="0.25">
      <c r="A347" s="84"/>
      <c r="D347" s="87"/>
      <c r="E347"/>
      <c r="H347" s="87"/>
      <c r="I347"/>
      <c r="X347" s="87"/>
      <c r="Y347" s="87"/>
      <c r="Z347" s="87"/>
      <c r="AA347" s="87"/>
      <c r="AB347" s="87"/>
      <c r="AH347" s="87"/>
      <c r="AK347" s="87"/>
      <c r="AL347" s="87"/>
      <c r="AM347" s="87"/>
      <c r="AV347" s="87"/>
      <c r="AX347" s="87"/>
      <c r="BH347" s="87"/>
      <c r="BJ347" s="87"/>
      <c r="BY347" s="87"/>
      <c r="CA347" s="87"/>
      <c r="CE347" s="87"/>
      <c r="CO347" s="87"/>
      <c r="CQ347" s="87"/>
      <c r="DE347" s="87"/>
      <c r="DG347" s="87"/>
      <c r="DT347" s="87"/>
      <c r="DV347" s="87"/>
    </row>
    <row r="348" spans="1:126" x14ac:dyDescent="0.25">
      <c r="A348" s="84"/>
      <c r="D348" s="87"/>
      <c r="E348"/>
      <c r="H348" s="87"/>
      <c r="I348"/>
      <c r="X348" s="87"/>
      <c r="Y348" s="87"/>
      <c r="Z348" s="87"/>
      <c r="AA348" s="87"/>
      <c r="AB348" s="87"/>
      <c r="AH348" s="87"/>
      <c r="AK348" s="87"/>
      <c r="AL348" s="87"/>
      <c r="AM348" s="87"/>
      <c r="AV348" s="87"/>
      <c r="AX348" s="87"/>
      <c r="BH348" s="87"/>
      <c r="BJ348" s="87"/>
      <c r="BY348" s="87"/>
      <c r="CA348" s="87"/>
      <c r="CE348" s="87"/>
      <c r="CO348" s="87"/>
      <c r="CQ348" s="87"/>
      <c r="DE348" s="87"/>
      <c r="DG348" s="87"/>
      <c r="DT348" s="87"/>
      <c r="DV348" s="87"/>
    </row>
    <row r="349" spans="1:126" x14ac:dyDescent="0.25">
      <c r="A349" s="84"/>
      <c r="D349" s="87"/>
      <c r="E349"/>
      <c r="H349" s="87"/>
      <c r="I349"/>
      <c r="X349" s="87"/>
      <c r="Y349" s="87"/>
      <c r="Z349" s="87"/>
      <c r="AA349" s="87"/>
      <c r="AB349" s="87"/>
      <c r="AH349" s="87"/>
      <c r="AK349" s="87"/>
      <c r="AL349" s="87"/>
      <c r="AM349" s="87"/>
      <c r="AV349" s="87"/>
      <c r="AX349" s="87"/>
      <c r="BH349" s="87"/>
      <c r="BJ349" s="87"/>
      <c r="BY349" s="87"/>
      <c r="CA349" s="87"/>
      <c r="CE349" s="87"/>
      <c r="CO349" s="87"/>
      <c r="CQ349" s="87"/>
      <c r="DE349" s="87"/>
      <c r="DG349" s="87"/>
      <c r="DT349" s="87"/>
      <c r="DV349" s="87"/>
    </row>
    <row r="350" spans="1:126" x14ac:dyDescent="0.25">
      <c r="A350" s="84"/>
      <c r="D350" s="87"/>
      <c r="E350"/>
      <c r="H350" s="87"/>
      <c r="I350"/>
      <c r="X350" s="87"/>
      <c r="Y350" s="87"/>
      <c r="Z350" s="87"/>
      <c r="AA350" s="87"/>
      <c r="AB350" s="87"/>
      <c r="AH350" s="87"/>
      <c r="AK350" s="87"/>
      <c r="AL350" s="87"/>
      <c r="AM350" s="87"/>
      <c r="AV350" s="87"/>
      <c r="AX350" s="87"/>
      <c r="BH350" s="87"/>
      <c r="BJ350" s="87"/>
      <c r="BY350" s="87"/>
      <c r="CA350" s="87"/>
      <c r="CE350" s="87"/>
      <c r="CO350" s="87"/>
      <c r="CQ350" s="87"/>
      <c r="DE350" s="87"/>
      <c r="DG350" s="87"/>
      <c r="DT350" s="87"/>
      <c r="DV350" s="87"/>
    </row>
    <row r="351" spans="1:126" x14ac:dyDescent="0.25">
      <c r="A351" s="84"/>
      <c r="D351" s="87"/>
      <c r="E351"/>
      <c r="H351" s="87"/>
      <c r="I351"/>
      <c r="X351" s="87"/>
      <c r="Y351" s="87"/>
      <c r="Z351" s="87"/>
      <c r="AA351" s="87"/>
      <c r="AB351" s="87"/>
      <c r="AH351" s="87"/>
      <c r="AK351" s="87"/>
      <c r="AL351" s="87"/>
      <c r="AM351" s="87"/>
      <c r="AV351" s="87"/>
      <c r="AX351" s="87"/>
      <c r="BH351" s="87"/>
      <c r="BJ351" s="87"/>
      <c r="BY351" s="87"/>
      <c r="CA351" s="87"/>
      <c r="CE351" s="87"/>
      <c r="CO351" s="87"/>
      <c r="CQ351" s="87"/>
      <c r="DE351" s="87"/>
      <c r="DG351" s="87"/>
      <c r="DT351" s="87"/>
      <c r="DV351" s="87"/>
    </row>
    <row r="352" spans="1:126" x14ac:dyDescent="0.25">
      <c r="A352" s="84"/>
      <c r="D352" s="87"/>
      <c r="E352"/>
      <c r="H352" s="87"/>
      <c r="I352"/>
      <c r="X352" s="87"/>
      <c r="Y352" s="87"/>
      <c r="Z352" s="87"/>
      <c r="AA352" s="87"/>
      <c r="AB352" s="87"/>
      <c r="AH352" s="87"/>
      <c r="AK352" s="87"/>
      <c r="AL352" s="87"/>
      <c r="AM352" s="87"/>
      <c r="AV352" s="87"/>
      <c r="AX352" s="87"/>
      <c r="BH352" s="87"/>
      <c r="BJ352" s="87"/>
      <c r="BY352" s="87"/>
      <c r="CA352" s="87"/>
      <c r="CE352" s="87"/>
      <c r="CO352" s="87"/>
      <c r="CQ352" s="87"/>
      <c r="DE352" s="87"/>
      <c r="DG352" s="87"/>
      <c r="DT352" s="87"/>
      <c r="DV352" s="87"/>
    </row>
    <row r="353" spans="1:126" x14ac:dyDescent="0.25">
      <c r="A353" s="84"/>
      <c r="D353" s="87"/>
      <c r="E353"/>
      <c r="H353" s="87"/>
      <c r="I353"/>
      <c r="X353" s="87"/>
      <c r="Y353" s="87"/>
      <c r="Z353" s="87"/>
      <c r="AA353" s="87"/>
      <c r="AB353" s="87"/>
      <c r="AH353" s="87"/>
      <c r="AK353" s="87"/>
      <c r="AL353" s="87"/>
      <c r="AM353" s="87"/>
      <c r="AV353" s="87"/>
      <c r="AX353" s="87"/>
      <c r="BH353" s="87"/>
      <c r="BJ353" s="87"/>
      <c r="BY353" s="87"/>
      <c r="CA353" s="87"/>
      <c r="CE353" s="87"/>
      <c r="CO353" s="87"/>
      <c r="CQ353" s="87"/>
      <c r="DE353" s="87"/>
      <c r="DG353" s="87"/>
      <c r="DT353" s="87"/>
      <c r="DV353" s="87"/>
    </row>
    <row r="354" spans="1:126" x14ac:dyDescent="0.25">
      <c r="A354" s="84"/>
      <c r="D354" s="87"/>
      <c r="E354"/>
      <c r="H354" s="87"/>
      <c r="I354"/>
      <c r="X354" s="87"/>
      <c r="Y354" s="87"/>
      <c r="Z354" s="87"/>
      <c r="AA354" s="87"/>
      <c r="AB354" s="87"/>
      <c r="AH354" s="87"/>
      <c r="AK354" s="87"/>
      <c r="AL354" s="87"/>
      <c r="AM354" s="87"/>
      <c r="AV354" s="87"/>
      <c r="AX354" s="87"/>
      <c r="BH354" s="87"/>
      <c r="BJ354" s="87"/>
      <c r="BY354" s="87"/>
      <c r="CA354" s="87"/>
      <c r="CE354" s="87"/>
      <c r="CO354" s="87"/>
      <c r="CQ354" s="87"/>
      <c r="DE354" s="87"/>
      <c r="DG354" s="87"/>
      <c r="DT354" s="87"/>
      <c r="DV354" s="87"/>
    </row>
    <row r="355" spans="1:126" x14ac:dyDescent="0.25">
      <c r="A355" s="84"/>
      <c r="D355" s="87"/>
      <c r="E355"/>
      <c r="H355" s="87"/>
      <c r="I355"/>
      <c r="X355" s="87"/>
      <c r="Y355" s="87"/>
      <c r="Z355" s="87"/>
      <c r="AA355" s="87"/>
      <c r="AB355" s="87"/>
      <c r="AH355" s="87"/>
      <c r="AK355" s="87"/>
      <c r="AL355" s="87"/>
      <c r="AM355" s="87"/>
      <c r="AV355" s="87"/>
      <c r="AX355" s="87"/>
      <c r="BH355" s="87"/>
      <c r="BJ355" s="87"/>
      <c r="BY355" s="87"/>
      <c r="CA355" s="87"/>
      <c r="CE355" s="87"/>
      <c r="CO355" s="87"/>
      <c r="CQ355" s="87"/>
      <c r="DE355" s="87"/>
      <c r="DG355" s="87"/>
      <c r="DT355" s="87"/>
      <c r="DV355" s="87"/>
    </row>
    <row r="356" spans="1:126" x14ac:dyDescent="0.25">
      <c r="A356" s="84"/>
      <c r="D356" s="87"/>
      <c r="E356"/>
      <c r="H356" s="87"/>
      <c r="I356"/>
      <c r="X356" s="87"/>
      <c r="Y356" s="87"/>
      <c r="Z356" s="87"/>
      <c r="AA356" s="87"/>
      <c r="AB356" s="87"/>
      <c r="AH356" s="87"/>
      <c r="AK356" s="87"/>
      <c r="AL356" s="87"/>
      <c r="AM356" s="87"/>
      <c r="AV356" s="87"/>
      <c r="AX356" s="87"/>
      <c r="BH356" s="87"/>
      <c r="BJ356" s="87"/>
      <c r="BY356" s="87"/>
      <c r="CA356" s="87"/>
      <c r="CE356" s="87"/>
      <c r="CO356" s="87"/>
      <c r="CQ356" s="87"/>
      <c r="DE356" s="87"/>
      <c r="DG356" s="87"/>
      <c r="DT356" s="87"/>
      <c r="DV356" s="87"/>
    </row>
    <row r="357" spans="1:126" x14ac:dyDescent="0.25">
      <c r="A357" s="84"/>
      <c r="D357" s="87"/>
      <c r="E357"/>
      <c r="H357" s="87"/>
      <c r="I357"/>
      <c r="X357" s="87"/>
      <c r="Y357" s="87"/>
      <c r="Z357" s="87"/>
      <c r="AA357" s="87"/>
      <c r="AB357" s="87"/>
      <c r="AH357" s="87"/>
      <c r="AK357" s="87"/>
      <c r="AL357" s="87"/>
      <c r="AM357" s="87"/>
      <c r="AV357" s="87"/>
      <c r="AX357" s="87"/>
      <c r="BH357" s="87"/>
      <c r="BJ357" s="87"/>
      <c r="BY357" s="87"/>
      <c r="CA357" s="87"/>
      <c r="CE357" s="87"/>
      <c r="CO357" s="87"/>
      <c r="CQ357" s="87"/>
      <c r="DE357" s="87"/>
      <c r="DG357" s="87"/>
      <c r="DT357" s="87"/>
      <c r="DV357" s="87"/>
    </row>
    <row r="358" spans="1:126" x14ac:dyDescent="0.25">
      <c r="A358" s="84"/>
      <c r="D358" s="87"/>
      <c r="E358"/>
      <c r="H358" s="87"/>
      <c r="I358"/>
      <c r="X358" s="87"/>
      <c r="Y358" s="87"/>
      <c r="Z358" s="87"/>
      <c r="AA358" s="87"/>
      <c r="AB358" s="87"/>
      <c r="AH358" s="87"/>
      <c r="AK358" s="87"/>
      <c r="AL358" s="87"/>
      <c r="AM358" s="87"/>
      <c r="AV358" s="87"/>
      <c r="AX358" s="87"/>
      <c r="BH358" s="87"/>
      <c r="BJ358" s="87"/>
      <c r="BY358" s="87"/>
      <c r="CA358" s="87"/>
      <c r="CE358" s="87"/>
      <c r="CO358" s="87"/>
      <c r="CQ358" s="87"/>
      <c r="DE358" s="87"/>
      <c r="DG358" s="87"/>
      <c r="DT358" s="87"/>
      <c r="DV358" s="87"/>
    </row>
    <row r="359" spans="1:126" x14ac:dyDescent="0.25">
      <c r="A359" s="84"/>
      <c r="D359" s="87"/>
      <c r="E359"/>
      <c r="H359" s="87"/>
      <c r="I359"/>
      <c r="X359" s="87"/>
      <c r="Y359" s="87"/>
      <c r="Z359" s="87"/>
      <c r="AA359" s="87"/>
      <c r="AB359" s="87"/>
      <c r="AH359" s="87"/>
      <c r="AK359" s="87"/>
      <c r="AL359" s="87"/>
      <c r="AM359" s="87"/>
      <c r="AV359" s="87"/>
      <c r="AX359" s="87"/>
      <c r="BH359" s="87"/>
      <c r="BJ359" s="87"/>
      <c r="BY359" s="87"/>
      <c r="CA359" s="87"/>
      <c r="CE359" s="87"/>
      <c r="CO359" s="87"/>
      <c r="CQ359" s="87"/>
      <c r="DE359" s="87"/>
      <c r="DG359" s="87"/>
      <c r="DT359" s="87"/>
      <c r="DV359" s="87"/>
    </row>
    <row r="360" spans="1:126" x14ac:dyDescent="0.25">
      <c r="A360" s="84"/>
      <c r="D360" s="87"/>
      <c r="E360"/>
      <c r="H360" s="87"/>
      <c r="I360"/>
      <c r="X360" s="87"/>
      <c r="Y360" s="87"/>
      <c r="Z360" s="87"/>
      <c r="AA360" s="87"/>
      <c r="AB360" s="87"/>
      <c r="AH360" s="87"/>
      <c r="AK360" s="87"/>
      <c r="AL360" s="87"/>
      <c r="AM360" s="87"/>
      <c r="AV360" s="87"/>
      <c r="AX360" s="87"/>
      <c r="BH360" s="87"/>
      <c r="BJ360" s="87"/>
      <c r="BY360" s="87"/>
      <c r="CA360" s="87"/>
      <c r="CE360" s="87"/>
      <c r="CO360" s="87"/>
      <c r="CQ360" s="87"/>
      <c r="DE360" s="87"/>
      <c r="DG360" s="87"/>
      <c r="DT360" s="87"/>
      <c r="DV360" s="87"/>
    </row>
    <row r="361" spans="1:126" x14ac:dyDescent="0.25">
      <c r="A361" s="84"/>
      <c r="D361" s="87"/>
      <c r="E361"/>
      <c r="H361" s="87"/>
      <c r="I361"/>
      <c r="X361" s="87"/>
      <c r="Y361" s="87"/>
      <c r="Z361" s="87"/>
      <c r="AA361" s="87"/>
      <c r="AB361" s="87"/>
      <c r="AH361" s="87"/>
      <c r="AK361" s="87"/>
      <c r="AL361" s="87"/>
      <c r="AM361" s="87"/>
      <c r="AV361" s="87"/>
      <c r="AX361" s="87"/>
      <c r="BH361" s="87"/>
      <c r="BJ361" s="87"/>
      <c r="BY361" s="87"/>
      <c r="CA361" s="87"/>
      <c r="CE361" s="87"/>
      <c r="CO361" s="87"/>
      <c r="CQ361" s="87"/>
      <c r="DE361" s="87"/>
      <c r="DG361" s="87"/>
      <c r="DT361" s="87"/>
      <c r="DV361" s="87"/>
    </row>
    <row r="362" spans="1:126" x14ac:dyDescent="0.25">
      <c r="A362" s="84"/>
      <c r="D362" s="87"/>
      <c r="E362"/>
      <c r="H362" s="87"/>
      <c r="I362"/>
      <c r="X362" s="87"/>
      <c r="Y362" s="87"/>
      <c r="Z362" s="87"/>
      <c r="AA362" s="87"/>
      <c r="AB362" s="87"/>
      <c r="AH362" s="87"/>
      <c r="AK362" s="87"/>
      <c r="AL362" s="87"/>
      <c r="AM362" s="87"/>
      <c r="AV362" s="87"/>
      <c r="AX362" s="87"/>
      <c r="BH362" s="87"/>
      <c r="BJ362" s="87"/>
      <c r="BY362" s="87"/>
      <c r="CA362" s="87"/>
      <c r="CE362" s="87"/>
      <c r="CO362" s="87"/>
      <c r="CQ362" s="87"/>
      <c r="DE362" s="87"/>
      <c r="DG362" s="87"/>
      <c r="DT362" s="87"/>
      <c r="DV362" s="87"/>
    </row>
    <row r="363" spans="1:126" x14ac:dyDescent="0.25">
      <c r="A363" s="84"/>
      <c r="D363" s="87"/>
      <c r="E363"/>
      <c r="H363" s="87"/>
      <c r="I363"/>
      <c r="X363" s="87"/>
      <c r="Y363" s="87"/>
      <c r="Z363" s="87"/>
      <c r="AA363" s="87"/>
      <c r="AB363" s="87"/>
      <c r="AH363" s="87"/>
      <c r="AK363" s="87"/>
      <c r="AL363" s="87"/>
      <c r="AM363" s="87"/>
      <c r="AV363" s="87"/>
      <c r="AX363" s="87"/>
      <c r="BH363" s="87"/>
      <c r="BJ363" s="87"/>
      <c r="BY363" s="87"/>
      <c r="CA363" s="87"/>
      <c r="CE363" s="87"/>
      <c r="CO363" s="87"/>
      <c r="CQ363" s="87"/>
      <c r="DE363" s="87"/>
      <c r="DG363" s="87"/>
      <c r="DT363" s="87"/>
      <c r="DV363" s="87"/>
    </row>
    <row r="364" spans="1:126" x14ac:dyDescent="0.25">
      <c r="A364" s="84"/>
      <c r="D364" s="87"/>
      <c r="E364"/>
      <c r="H364" s="87"/>
      <c r="I364"/>
      <c r="X364" s="87"/>
      <c r="Y364" s="87"/>
      <c r="Z364" s="87"/>
      <c r="AA364" s="87"/>
      <c r="AB364" s="87"/>
      <c r="AH364" s="87"/>
      <c r="AK364" s="87"/>
      <c r="AL364" s="87"/>
      <c r="AM364" s="87"/>
      <c r="AV364" s="87"/>
      <c r="AX364" s="87"/>
      <c r="BH364" s="87"/>
      <c r="BJ364" s="87"/>
      <c r="BY364" s="87"/>
      <c r="CA364" s="87"/>
      <c r="CE364" s="87"/>
      <c r="CO364" s="87"/>
      <c r="CQ364" s="87"/>
      <c r="DE364" s="87"/>
      <c r="DG364" s="87"/>
      <c r="DT364" s="87"/>
      <c r="DV364" s="87"/>
    </row>
    <row r="365" spans="1:126" x14ac:dyDescent="0.25">
      <c r="A365" s="84"/>
      <c r="D365" s="87"/>
      <c r="E365"/>
      <c r="H365" s="87"/>
      <c r="I365"/>
      <c r="X365" s="87"/>
      <c r="Y365" s="87"/>
      <c r="Z365" s="87"/>
      <c r="AA365" s="87"/>
      <c r="AB365" s="87"/>
      <c r="AH365" s="87"/>
      <c r="AK365" s="87"/>
      <c r="AL365" s="87"/>
      <c r="AM365" s="87"/>
      <c r="AV365" s="87"/>
      <c r="AX365" s="87"/>
      <c r="BH365" s="87"/>
      <c r="BJ365" s="87"/>
      <c r="BY365" s="87"/>
      <c r="CA365" s="87"/>
      <c r="CE365" s="87"/>
      <c r="CO365" s="87"/>
      <c r="CQ365" s="87"/>
      <c r="DE365" s="87"/>
      <c r="DG365" s="87"/>
      <c r="DT365" s="87"/>
      <c r="DV365" s="87"/>
    </row>
    <row r="366" spans="1:126" x14ac:dyDescent="0.25">
      <c r="A366" s="84"/>
      <c r="D366" s="87"/>
      <c r="E366"/>
      <c r="H366" s="87"/>
      <c r="I366"/>
      <c r="X366" s="87"/>
      <c r="Y366" s="87"/>
      <c r="Z366" s="87"/>
      <c r="AA366" s="87"/>
      <c r="AB366" s="87"/>
      <c r="AH366" s="87"/>
      <c r="AK366" s="87"/>
      <c r="AL366" s="87"/>
      <c r="AM366" s="87"/>
      <c r="AV366" s="87"/>
      <c r="AX366" s="87"/>
      <c r="BH366" s="87"/>
      <c r="BJ366" s="87"/>
      <c r="BY366" s="87"/>
      <c r="CA366" s="87"/>
      <c r="CE366" s="87"/>
      <c r="CO366" s="87"/>
      <c r="CQ366" s="87"/>
      <c r="DE366" s="87"/>
      <c r="DG366" s="87"/>
      <c r="DT366" s="87"/>
      <c r="DV366" s="87"/>
    </row>
    <row r="367" spans="1:126" x14ac:dyDescent="0.25">
      <c r="A367" s="84"/>
      <c r="D367" s="87"/>
      <c r="E367"/>
      <c r="H367" s="87"/>
      <c r="I367"/>
      <c r="X367" s="87"/>
      <c r="Y367" s="87"/>
      <c r="Z367" s="87"/>
      <c r="AA367" s="87"/>
      <c r="AB367" s="87"/>
      <c r="AH367" s="87"/>
      <c r="AK367" s="87"/>
      <c r="AL367" s="87"/>
      <c r="AM367" s="87"/>
      <c r="AV367" s="87"/>
      <c r="AX367" s="87"/>
      <c r="BH367" s="87"/>
      <c r="BJ367" s="87"/>
      <c r="BY367" s="87"/>
      <c r="CA367" s="87"/>
      <c r="CE367" s="87"/>
      <c r="CO367" s="87"/>
      <c r="CQ367" s="87"/>
      <c r="DE367" s="87"/>
      <c r="DG367" s="87"/>
      <c r="DT367" s="87"/>
      <c r="DV367" s="87"/>
    </row>
    <row r="368" spans="1:126" x14ac:dyDescent="0.25">
      <c r="A368" s="84"/>
      <c r="D368" s="87"/>
      <c r="E368"/>
      <c r="H368" s="87"/>
      <c r="I368"/>
      <c r="X368" s="87"/>
      <c r="Y368" s="87"/>
      <c r="Z368" s="87"/>
      <c r="AA368" s="87"/>
      <c r="AB368" s="87"/>
      <c r="AH368" s="87"/>
      <c r="AK368" s="87"/>
      <c r="AL368" s="87"/>
      <c r="AM368" s="87"/>
      <c r="AV368" s="87"/>
      <c r="AX368" s="87"/>
      <c r="BH368" s="87"/>
      <c r="BJ368" s="87"/>
      <c r="BY368" s="87"/>
      <c r="CA368" s="87"/>
      <c r="CE368" s="87"/>
      <c r="CO368" s="87"/>
      <c r="CQ368" s="87"/>
      <c r="DE368" s="87"/>
      <c r="DG368" s="87"/>
      <c r="DT368" s="87"/>
      <c r="DV368" s="87"/>
    </row>
    <row r="369" spans="1:126" x14ac:dyDescent="0.25">
      <c r="A369" s="84"/>
      <c r="D369" s="87"/>
      <c r="E369"/>
      <c r="H369" s="87"/>
      <c r="I369"/>
      <c r="X369" s="87"/>
      <c r="Y369" s="87"/>
      <c r="Z369" s="87"/>
      <c r="AA369" s="87"/>
      <c r="AB369" s="87"/>
      <c r="AH369" s="87"/>
      <c r="AK369" s="87"/>
      <c r="AL369" s="87"/>
      <c r="AM369" s="87"/>
      <c r="AV369" s="87"/>
      <c r="AX369" s="87"/>
      <c r="BH369" s="87"/>
      <c r="BJ369" s="87"/>
      <c r="BY369" s="87"/>
      <c r="CA369" s="87"/>
      <c r="CE369" s="87"/>
      <c r="CO369" s="87"/>
      <c r="CQ369" s="87"/>
      <c r="DE369" s="87"/>
      <c r="DG369" s="87"/>
      <c r="DT369" s="87"/>
      <c r="DV369" s="87"/>
    </row>
    <row r="370" spans="1:126" x14ac:dyDescent="0.25">
      <c r="A370" s="84"/>
      <c r="D370" s="87"/>
      <c r="E370"/>
      <c r="H370" s="87"/>
      <c r="I370"/>
      <c r="X370" s="87"/>
      <c r="Y370" s="87"/>
      <c r="Z370" s="87"/>
      <c r="AA370" s="87"/>
      <c r="AB370" s="87"/>
      <c r="AH370" s="87"/>
      <c r="AK370" s="87"/>
      <c r="AL370" s="87"/>
      <c r="AM370" s="87"/>
      <c r="AV370" s="87"/>
      <c r="AX370" s="87"/>
      <c r="BH370" s="87"/>
      <c r="BJ370" s="87"/>
      <c r="BY370" s="87"/>
      <c r="CA370" s="87"/>
      <c r="CE370" s="87"/>
      <c r="CO370" s="87"/>
      <c r="CQ370" s="87"/>
      <c r="DE370" s="87"/>
      <c r="DG370" s="87"/>
      <c r="DT370" s="87"/>
      <c r="DV370" s="87"/>
    </row>
    <row r="371" spans="1:126" x14ac:dyDescent="0.25">
      <c r="A371" s="84"/>
      <c r="D371" s="87"/>
      <c r="E371"/>
      <c r="H371" s="87"/>
      <c r="I371"/>
      <c r="X371" s="87"/>
      <c r="Y371" s="87"/>
      <c r="Z371" s="87"/>
      <c r="AA371" s="87"/>
      <c r="AB371" s="87"/>
      <c r="AH371" s="87"/>
      <c r="AK371" s="87"/>
      <c r="AL371" s="87"/>
      <c r="AM371" s="87"/>
      <c r="AV371" s="87"/>
      <c r="AX371" s="87"/>
      <c r="BH371" s="87"/>
      <c r="BJ371" s="87"/>
      <c r="BY371" s="87"/>
      <c r="CA371" s="87"/>
      <c r="CE371" s="87"/>
      <c r="CO371" s="87"/>
      <c r="CQ371" s="87"/>
      <c r="DE371" s="87"/>
      <c r="DG371" s="87"/>
      <c r="DT371" s="87"/>
      <c r="DV371" s="87"/>
    </row>
    <row r="372" spans="1:126" x14ac:dyDescent="0.25">
      <c r="A372" s="84"/>
      <c r="D372" s="87"/>
      <c r="E372"/>
      <c r="H372" s="87"/>
      <c r="I372"/>
      <c r="X372" s="87"/>
      <c r="Y372" s="87"/>
      <c r="Z372" s="87"/>
      <c r="AA372" s="87"/>
      <c r="AB372" s="87"/>
      <c r="AH372" s="87"/>
      <c r="AK372" s="87"/>
      <c r="AL372" s="87"/>
      <c r="AM372" s="87"/>
      <c r="AV372" s="87"/>
      <c r="AX372" s="87"/>
      <c r="BH372" s="87"/>
      <c r="BJ372" s="87"/>
      <c r="BY372" s="87"/>
      <c r="CA372" s="87"/>
      <c r="CE372" s="87"/>
      <c r="CO372" s="87"/>
      <c r="CQ372" s="87"/>
      <c r="DE372" s="87"/>
      <c r="DG372" s="87"/>
      <c r="DT372" s="87"/>
      <c r="DV372" s="87"/>
    </row>
    <row r="373" spans="1:126" x14ac:dyDescent="0.25">
      <c r="A373" s="84"/>
      <c r="E373"/>
      <c r="I373"/>
    </row>
  </sheetData>
  <mergeCells count="154">
    <mergeCell ref="FQ2:FQ3"/>
    <mergeCell ref="FR2:FR3"/>
    <mergeCell ref="FS2:FS3"/>
    <mergeCell ref="W2:Y2"/>
    <mergeCell ref="FI2:FI3"/>
    <mergeCell ref="FJ2:FJ3"/>
    <mergeCell ref="FK2:FK3"/>
    <mergeCell ref="FL2:FL3"/>
    <mergeCell ref="FM2:FN2"/>
    <mergeCell ref="FO2:FO3"/>
    <mergeCell ref="FC2:FC3"/>
    <mergeCell ref="FD2:FD3"/>
    <mergeCell ref="FE2:FE3"/>
    <mergeCell ref="FF2:FF3"/>
    <mergeCell ref="FG2:FG3"/>
    <mergeCell ref="FH2:FH3"/>
    <mergeCell ref="EW2:EW3"/>
    <mergeCell ref="EX2:EX3"/>
    <mergeCell ref="EY2:EZ2"/>
    <mergeCell ref="FA2:FA3"/>
    <mergeCell ref="FB2:FB3"/>
    <mergeCell ref="EQ2:EQ3"/>
    <mergeCell ref="ER2:ER3"/>
    <mergeCell ref="ES2:ES3"/>
    <mergeCell ref="ET2:ET3"/>
    <mergeCell ref="EU2:EU3"/>
    <mergeCell ref="EV2:EV3"/>
    <mergeCell ref="EK2:EK3"/>
    <mergeCell ref="EL2:EL3"/>
    <mergeCell ref="EM2:EM3"/>
    <mergeCell ref="EN2:EN3"/>
    <mergeCell ref="EO2:EO3"/>
    <mergeCell ref="EP2:EP3"/>
    <mergeCell ref="ED2:ED3"/>
    <mergeCell ref="EE2:EE3"/>
    <mergeCell ref="EF2:EF3"/>
    <mergeCell ref="EG2:EI2"/>
    <mergeCell ref="EJ2:EJ3"/>
    <mergeCell ref="DX2:DX3"/>
    <mergeCell ref="DY2:DY3"/>
    <mergeCell ref="DZ2:DZ3"/>
    <mergeCell ref="EA2:EA3"/>
    <mergeCell ref="EB2:EB3"/>
    <mergeCell ref="EC2:EC3"/>
    <mergeCell ref="DQ2:DQ3"/>
    <mergeCell ref="DR2:DR3"/>
    <mergeCell ref="DS2:DS3"/>
    <mergeCell ref="DT2:DU2"/>
    <mergeCell ref="DW2:DW3"/>
    <mergeCell ref="DK2:DK3"/>
    <mergeCell ref="DL2:DL3"/>
    <mergeCell ref="DM2:DM3"/>
    <mergeCell ref="DN2:DN3"/>
    <mergeCell ref="DO2:DO3"/>
    <mergeCell ref="DP2:DP3"/>
    <mergeCell ref="DE2:DF2"/>
    <mergeCell ref="DG2:DG3"/>
    <mergeCell ref="DH2:DH3"/>
    <mergeCell ref="DI2:DI3"/>
    <mergeCell ref="DJ2:DJ3"/>
    <mergeCell ref="CY2:CY3"/>
    <mergeCell ref="CZ2:CZ3"/>
    <mergeCell ref="DA2:DA3"/>
    <mergeCell ref="DB2:DB3"/>
    <mergeCell ref="DC2:DC3"/>
    <mergeCell ref="DD2:DD3"/>
    <mergeCell ref="CS2:CS3"/>
    <mergeCell ref="CT2:CT3"/>
    <mergeCell ref="CU2:CU3"/>
    <mergeCell ref="CV2:CV3"/>
    <mergeCell ref="CW2:CW3"/>
    <mergeCell ref="CX2:CX3"/>
    <mergeCell ref="CL2:CL3"/>
    <mergeCell ref="CM2:CM3"/>
    <mergeCell ref="CN2:CP2"/>
    <mergeCell ref="CQ2:CQ3"/>
    <mergeCell ref="CR2:CR3"/>
    <mergeCell ref="CF2:CF3"/>
    <mergeCell ref="CG2:CG3"/>
    <mergeCell ref="CH2:CH3"/>
    <mergeCell ref="CI2:CI3"/>
    <mergeCell ref="CJ2:CJ3"/>
    <mergeCell ref="CK2:CK3"/>
    <mergeCell ref="BX2:BX3"/>
    <mergeCell ref="BY2:BZ2"/>
    <mergeCell ref="CA2:CB2"/>
    <mergeCell ref="CC2:CD2"/>
    <mergeCell ref="CE2:CE3"/>
    <mergeCell ref="BR2:BR3"/>
    <mergeCell ref="BS2:BS3"/>
    <mergeCell ref="BT2:BT3"/>
    <mergeCell ref="BU2:BU3"/>
    <mergeCell ref="BV2:BV3"/>
    <mergeCell ref="BW2:BW3"/>
    <mergeCell ref="BL2:BL3"/>
    <mergeCell ref="BM2:BM3"/>
    <mergeCell ref="BN2:BN3"/>
    <mergeCell ref="BO2:BO3"/>
    <mergeCell ref="BP2:BP3"/>
    <mergeCell ref="BQ2:BQ3"/>
    <mergeCell ref="BF2:BF3"/>
    <mergeCell ref="BG2:BG3"/>
    <mergeCell ref="BH2:BI2"/>
    <mergeCell ref="BJ2:BJ3"/>
    <mergeCell ref="BK2:BK3"/>
    <mergeCell ref="AZ2:AZ3"/>
    <mergeCell ref="BA2:BA3"/>
    <mergeCell ref="BB2:BB3"/>
    <mergeCell ref="BC2:BC3"/>
    <mergeCell ref="BD2:BD3"/>
    <mergeCell ref="BE2:BE3"/>
    <mergeCell ref="AS2:AS3"/>
    <mergeCell ref="AT2:AT3"/>
    <mergeCell ref="AU2:AW2"/>
    <mergeCell ref="AX2:AX3"/>
    <mergeCell ref="AY2:AY3"/>
    <mergeCell ref="AM2:AM3"/>
    <mergeCell ref="AN2:AN3"/>
    <mergeCell ref="AO2:AO3"/>
    <mergeCell ref="AP2:AP3"/>
    <mergeCell ref="AQ2:AQ3"/>
    <mergeCell ref="AR2:AR3"/>
    <mergeCell ref="AG2:AG3"/>
    <mergeCell ref="AH2:AI2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T2:T3"/>
    <mergeCell ref="U2:U3"/>
    <mergeCell ref="V2:V3"/>
    <mergeCell ref="Z2:Z3"/>
    <mergeCell ref="N2:N3"/>
    <mergeCell ref="O2:O3"/>
    <mergeCell ref="P2:P3"/>
    <mergeCell ref="Q2:Q3"/>
    <mergeCell ref="R2:R3"/>
    <mergeCell ref="S2:S3"/>
    <mergeCell ref="G2:G3"/>
    <mergeCell ref="H2:J2"/>
    <mergeCell ref="K2:K3"/>
    <mergeCell ref="L2:L3"/>
    <mergeCell ref="M2:M3"/>
    <mergeCell ref="A1:B1"/>
    <mergeCell ref="A2:A3"/>
    <mergeCell ref="B2:B3"/>
    <mergeCell ref="C2:C3"/>
    <mergeCell ref="D2:D3"/>
    <mergeCell ref="F2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2025-01-10T11:17:42Z</dcterms:created>
  <dcterms:modified xsi:type="dcterms:W3CDTF">2025-01-10T11:36:37Z</dcterms:modified>
</cp:coreProperties>
</file>